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795" yWindow="-225" windowWidth="20625" windowHeight="6225" tabRatio="818" activeTab="8"/>
  </bookViews>
  <sheets>
    <sheet name="U10組合せ" sheetId="5" r:id="rId1"/>
    <sheet name="U10対戦スケジュール" sheetId="6" r:id="rId2"/>
    <sheet name="●" sheetId="7" r:id="rId3"/>
    <sheet name="対戦表（Ａブロック）" sheetId="1" r:id="rId4"/>
    <sheet name="対戦表（Bブロック）" sheetId="2" r:id="rId5"/>
    <sheet name="対戦表（Cブロック）" sheetId="3" r:id="rId6"/>
    <sheet name="■" sheetId="11" r:id="rId7"/>
    <sheet name="Ａ～Ｃブロック星取表" sheetId="9" r:id="rId8"/>
    <sheet name="U１０順位 " sheetId="10" r:id="rId9"/>
  </sheets>
  <definedNames>
    <definedName name="_xlnm.Print_Area" localSheetId="7">'Ａ～Ｃブロック星取表'!$A$1:$AY$65</definedName>
    <definedName name="_xlnm.Print_Area" localSheetId="8">'U１０順位 '!$A$1:$H$32</definedName>
    <definedName name="_xlnm.Print_Area" localSheetId="0">U10組合せ!$A$1:$I$30</definedName>
    <definedName name="_xlnm.Print_Area" localSheetId="1">U10対戦スケジュール!$A$1:$M$57</definedName>
    <definedName name="_xlnm.Print_Area" localSheetId="3">'対戦表（Ａブロック）'!$A$1:$BF$153</definedName>
    <definedName name="_xlnm.Print_Area" localSheetId="4">'対戦表（Bブロック）'!$A$1:$AQ$136</definedName>
    <definedName name="_xlnm.Print_Area" localSheetId="5">'対戦表（Cブロック）'!$A$1:$AQ$136</definedName>
  </definedNames>
  <calcPr calcId="125725"/>
</workbook>
</file>

<file path=xl/calcChain.xml><?xml version="1.0" encoding="utf-8"?>
<calcChain xmlns="http://schemas.openxmlformats.org/spreadsheetml/2006/main">
  <c r="H22" i="9"/>
  <c r="J22"/>
  <c r="I22" s="1"/>
  <c r="L22"/>
  <c r="N22"/>
  <c r="P22"/>
  <c r="R22"/>
  <c r="T22"/>
  <c r="V22"/>
  <c r="X22"/>
  <c r="Z22"/>
  <c r="Y22" s="1"/>
  <c r="AB22"/>
  <c r="AD22"/>
  <c r="AF22"/>
  <c r="AH22"/>
  <c r="AG22" s="1"/>
  <c r="AJ22"/>
  <c r="AN22"/>
  <c r="AL22"/>
  <c r="Q22"/>
  <c r="F22"/>
  <c r="I4"/>
  <c r="V28" i="3"/>
  <c r="V26"/>
  <c r="V24"/>
  <c r="V22"/>
  <c r="V20"/>
  <c r="V18"/>
  <c r="V16"/>
  <c r="V14"/>
  <c r="V12"/>
  <c r="Q28"/>
  <c r="Q26"/>
  <c r="Q24"/>
  <c r="Q22"/>
  <c r="Q20"/>
  <c r="Q18"/>
  <c r="Q16"/>
  <c r="Q14"/>
  <c r="Q12"/>
  <c r="V130"/>
  <c r="Q130"/>
  <c r="V128"/>
  <c r="Q128"/>
  <c r="V126"/>
  <c r="Q126"/>
  <c r="V124"/>
  <c r="Q124"/>
  <c r="V122"/>
  <c r="Q122"/>
  <c r="V120"/>
  <c r="Q120"/>
  <c r="V118"/>
  <c r="Q118"/>
  <c r="V116"/>
  <c r="Q116"/>
  <c r="V114"/>
  <c r="Q114"/>
  <c r="V96"/>
  <c r="Q96"/>
  <c r="V94"/>
  <c r="Q94"/>
  <c r="V92"/>
  <c r="Q92"/>
  <c r="V90"/>
  <c r="Q90"/>
  <c r="V88"/>
  <c r="Q88"/>
  <c r="V86"/>
  <c r="Q86"/>
  <c r="V84"/>
  <c r="Q84"/>
  <c r="V82"/>
  <c r="Q82"/>
  <c r="V80"/>
  <c r="Q80"/>
  <c r="V62"/>
  <c r="Q62"/>
  <c r="V60"/>
  <c r="Q60"/>
  <c r="V58"/>
  <c r="Q58"/>
  <c r="V56"/>
  <c r="Q56"/>
  <c r="V54"/>
  <c r="Q54"/>
  <c r="V52"/>
  <c r="Q52"/>
  <c r="V50"/>
  <c r="Q50"/>
  <c r="V48"/>
  <c r="Q48"/>
  <c r="V46"/>
  <c r="Q46"/>
  <c r="V130" i="2"/>
  <c r="Q130"/>
  <c r="V128"/>
  <c r="Q128"/>
  <c r="V126"/>
  <c r="Q126"/>
  <c r="V124"/>
  <c r="Q124"/>
  <c r="V122"/>
  <c r="Q122"/>
  <c r="V120"/>
  <c r="Q120"/>
  <c r="V118"/>
  <c r="Q118"/>
  <c r="V116"/>
  <c r="Q116"/>
  <c r="V114"/>
  <c r="Q114"/>
  <c r="V96"/>
  <c r="Q96"/>
  <c r="V94"/>
  <c r="Q94"/>
  <c r="V92"/>
  <c r="Q92"/>
  <c r="V90"/>
  <c r="Q90"/>
  <c r="V88"/>
  <c r="Q88"/>
  <c r="V86"/>
  <c r="Q86"/>
  <c r="V84"/>
  <c r="Q84"/>
  <c r="V82"/>
  <c r="Q82"/>
  <c r="V80"/>
  <c r="Q80"/>
  <c r="V62"/>
  <c r="V60"/>
  <c r="V58"/>
  <c r="V56"/>
  <c r="V54"/>
  <c r="V52"/>
  <c r="V50"/>
  <c r="V48"/>
  <c r="V46"/>
  <c r="Q62"/>
  <c r="Q60"/>
  <c r="Q58"/>
  <c r="Q56"/>
  <c r="Q54"/>
  <c r="Q52"/>
  <c r="Q50"/>
  <c r="Q48"/>
  <c r="Q46"/>
  <c r="V28"/>
  <c r="V26"/>
  <c r="V24"/>
  <c r="V22"/>
  <c r="V20"/>
  <c r="V18"/>
  <c r="V16"/>
  <c r="V14"/>
  <c r="V12"/>
  <c r="Q28"/>
  <c r="Q26"/>
  <c r="Q24"/>
  <c r="Q22"/>
  <c r="Q20"/>
  <c r="Q18"/>
  <c r="Q16"/>
  <c r="Q14"/>
  <c r="Q12"/>
  <c r="AS146" i="1"/>
  <c r="AN146"/>
  <c r="AS144"/>
  <c r="AN144"/>
  <c r="AS142"/>
  <c r="AN142"/>
  <c r="AS140"/>
  <c r="AN140"/>
  <c r="AS138"/>
  <c r="AN138"/>
  <c r="P146"/>
  <c r="K146"/>
  <c r="P144"/>
  <c r="K144"/>
  <c r="P142"/>
  <c r="K142"/>
  <c r="P140"/>
  <c r="K140"/>
  <c r="P138"/>
  <c r="K138"/>
  <c r="AS116"/>
  <c r="AN116"/>
  <c r="AS114"/>
  <c r="AN114"/>
  <c r="AS112"/>
  <c r="AN112"/>
  <c r="AS110"/>
  <c r="AN110"/>
  <c r="AS108"/>
  <c r="AN108"/>
  <c r="P116"/>
  <c r="K116"/>
  <c r="P114"/>
  <c r="K114"/>
  <c r="P112"/>
  <c r="K112"/>
  <c r="P110"/>
  <c r="K110"/>
  <c r="P108"/>
  <c r="K108"/>
  <c r="P86"/>
  <c r="K86"/>
  <c r="P84"/>
  <c r="K84"/>
  <c r="P82"/>
  <c r="K82"/>
  <c r="P80"/>
  <c r="K80"/>
  <c r="P78"/>
  <c r="K78"/>
  <c r="P76"/>
  <c r="K76"/>
  <c r="P74"/>
  <c r="K74"/>
  <c r="AS53"/>
  <c r="AN53"/>
  <c r="AS51"/>
  <c r="AN51"/>
  <c r="AS49"/>
  <c r="AN49"/>
  <c r="AS47"/>
  <c r="AN47"/>
  <c r="AS45"/>
  <c r="AN45"/>
  <c r="P53"/>
  <c r="P51"/>
  <c r="P49"/>
  <c r="P47"/>
  <c r="P45"/>
  <c r="K53"/>
  <c r="K51"/>
  <c r="K49"/>
  <c r="K47"/>
  <c r="K45"/>
  <c r="AS23"/>
  <c r="AS21"/>
  <c r="AS19"/>
  <c r="AS17"/>
  <c r="AS15"/>
  <c r="AN23"/>
  <c r="AN21"/>
  <c r="AN19"/>
  <c r="AN17"/>
  <c r="AN15"/>
  <c r="P23"/>
  <c r="P21"/>
  <c r="P19"/>
  <c r="P17"/>
  <c r="P15"/>
  <c r="K23"/>
  <c r="K21"/>
  <c r="K19"/>
  <c r="K17"/>
  <c r="K15"/>
  <c r="B29" i="1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A5" i="9"/>
  <c r="A39"/>
  <c r="A19"/>
  <c r="A17"/>
  <c r="A7"/>
  <c r="A13"/>
  <c r="A61"/>
  <c r="A59"/>
  <c r="A49"/>
  <c r="A57"/>
  <c r="A53"/>
  <c r="A11"/>
  <c r="A55"/>
  <c r="A21"/>
  <c r="A37"/>
  <c r="A41"/>
  <c r="A65"/>
  <c r="A23"/>
  <c r="A15"/>
  <c r="A9"/>
  <c r="A63"/>
  <c r="A29"/>
  <c r="A27"/>
  <c r="A35"/>
  <c r="A51"/>
  <c r="A33"/>
  <c r="A31"/>
  <c r="A43"/>
  <c r="E22" l="1"/>
  <c r="AK22"/>
  <c r="U22"/>
  <c r="AC22"/>
  <c r="M22"/>
  <c r="AJ64"/>
  <c r="AH64"/>
  <c r="AF64"/>
  <c r="AD64"/>
  <c r="AB64"/>
  <c r="Z64"/>
  <c r="X64"/>
  <c r="V64"/>
  <c r="T64"/>
  <c r="R64"/>
  <c r="P64"/>
  <c r="N64"/>
  <c r="L64"/>
  <c r="J64"/>
  <c r="I64" l="1"/>
  <c r="Q64"/>
  <c r="M64"/>
  <c r="U64"/>
  <c r="AG64"/>
  <c r="AC64"/>
  <c r="Y64"/>
  <c r="AK62"/>
  <c r="AF62"/>
  <c r="AD62"/>
  <c r="AB62"/>
  <c r="Z62"/>
  <c r="X62"/>
  <c r="V62"/>
  <c r="T62"/>
  <c r="R62"/>
  <c r="P62"/>
  <c r="N62"/>
  <c r="L62"/>
  <c r="J62"/>
  <c r="H62"/>
  <c r="F62"/>
  <c r="I62" l="1"/>
  <c r="Y62"/>
  <c r="AW62"/>
  <c r="AC62"/>
  <c r="U62"/>
  <c r="M62"/>
  <c r="E62"/>
  <c r="Q62"/>
  <c r="AS62"/>
  <c r="AT62"/>
  <c r="AV62"/>
  <c r="AK60"/>
  <c r="AG60"/>
  <c r="AB60"/>
  <c r="Z60"/>
  <c r="X60"/>
  <c r="V60"/>
  <c r="T60"/>
  <c r="R60"/>
  <c r="P60"/>
  <c r="N60"/>
  <c r="L60"/>
  <c r="J60"/>
  <c r="H60"/>
  <c r="F60"/>
  <c r="D28" i="11"/>
  <c r="C28"/>
  <c r="I60" i="9" l="1"/>
  <c r="E32" i="10"/>
  <c r="D32"/>
  <c r="AU62" i="9"/>
  <c r="Y60"/>
  <c r="AW60"/>
  <c r="M60"/>
  <c r="U60"/>
  <c r="Q60"/>
  <c r="AV60"/>
  <c r="E60"/>
  <c r="AK58"/>
  <c r="AG58"/>
  <c r="AC58"/>
  <c r="X58"/>
  <c r="V58"/>
  <c r="T58"/>
  <c r="R58"/>
  <c r="P58"/>
  <c r="N58"/>
  <c r="L58"/>
  <c r="J58"/>
  <c r="H58"/>
  <c r="F58"/>
  <c r="E58" l="1"/>
  <c r="I58"/>
  <c r="F32" i="10"/>
  <c r="M58" i="9"/>
  <c r="Q58"/>
  <c r="U58"/>
  <c r="AV58"/>
  <c r="AS58"/>
  <c r="AT58"/>
  <c r="AW58"/>
  <c r="AS60"/>
  <c r="AT60"/>
  <c r="AK56"/>
  <c r="AG56"/>
  <c r="AC56"/>
  <c r="Y56"/>
  <c r="T56"/>
  <c r="R56"/>
  <c r="P56"/>
  <c r="N56"/>
  <c r="L56"/>
  <c r="J56"/>
  <c r="C26" i="11"/>
  <c r="C27"/>
  <c r="D26"/>
  <c r="D27"/>
  <c r="D14" i="10" l="1"/>
  <c r="E14"/>
  <c r="E21"/>
  <c r="D21"/>
  <c r="AU58" i="9"/>
  <c r="I56"/>
  <c r="Q56"/>
  <c r="M56"/>
  <c r="AU60"/>
  <c r="AK54"/>
  <c r="AG54"/>
  <c r="AC54"/>
  <c r="Y54"/>
  <c r="U54"/>
  <c r="L54"/>
  <c r="J54"/>
  <c r="H54"/>
  <c r="F54"/>
  <c r="I54" l="1"/>
  <c r="F14" i="10"/>
  <c r="F21"/>
  <c r="E54" i="9"/>
  <c r="AK52"/>
  <c r="AG52"/>
  <c r="AC52"/>
  <c r="Y52"/>
  <c r="U52"/>
  <c r="P54" l="1"/>
  <c r="N54"/>
  <c r="Q52"/>
  <c r="L52"/>
  <c r="J52"/>
  <c r="H52"/>
  <c r="F52"/>
  <c r="I52" l="1"/>
  <c r="E52"/>
  <c r="AS52" s="1"/>
  <c r="M54"/>
  <c r="AW54"/>
  <c r="AV54"/>
  <c r="AT52"/>
  <c r="AV52"/>
  <c r="AW52"/>
  <c r="AK50"/>
  <c r="AG50"/>
  <c r="AC50"/>
  <c r="Y50"/>
  <c r="U50"/>
  <c r="Q50"/>
  <c r="M50"/>
  <c r="H50"/>
  <c r="F50"/>
  <c r="D23" i="11"/>
  <c r="C23"/>
  <c r="D28" i="10" l="1"/>
  <c r="E28"/>
  <c r="AV50" i="9"/>
  <c r="E50"/>
  <c r="AT50" s="1"/>
  <c r="AU52"/>
  <c r="AT54"/>
  <c r="AS54"/>
  <c r="AS50"/>
  <c r="AW50"/>
  <c r="D24" i="11"/>
  <c r="D22"/>
  <c r="C24"/>
  <c r="C22"/>
  <c r="F28" i="10" l="1"/>
  <c r="D15"/>
  <c r="D30"/>
  <c r="E30"/>
  <c r="E15"/>
  <c r="AU50" i="9"/>
  <c r="AU54"/>
  <c r="H64"/>
  <c r="F64"/>
  <c r="AK48"/>
  <c r="AG48"/>
  <c r="AC48"/>
  <c r="Y48"/>
  <c r="F15" i="10" l="1"/>
  <c r="F30"/>
  <c r="H56" i="9"/>
  <c r="AV48"/>
  <c r="AW48"/>
  <c r="F56"/>
  <c r="AV64"/>
  <c r="AW64"/>
  <c r="E64"/>
  <c r="U48"/>
  <c r="Q48"/>
  <c r="M48"/>
  <c r="I48"/>
  <c r="AK47"/>
  <c r="AG47"/>
  <c r="AC47"/>
  <c r="Y47"/>
  <c r="U47"/>
  <c r="Q47"/>
  <c r="M47"/>
  <c r="I47"/>
  <c r="E47"/>
  <c r="A45"/>
  <c r="AS64" l="1"/>
  <c r="AT64"/>
  <c r="AS48"/>
  <c r="AT48"/>
  <c r="E56"/>
  <c r="AV56"/>
  <c r="AW56"/>
  <c r="AJ42"/>
  <c r="AH42"/>
  <c r="AF42"/>
  <c r="AD42"/>
  <c r="AB42"/>
  <c r="Z42"/>
  <c r="X42"/>
  <c r="V42"/>
  <c r="T42"/>
  <c r="R42"/>
  <c r="P42"/>
  <c r="N42"/>
  <c r="C21" i="11"/>
  <c r="C29"/>
  <c r="D29"/>
  <c r="D21"/>
  <c r="M42" i="9" l="1"/>
  <c r="E9" i="10"/>
  <c r="D9"/>
  <c r="E12"/>
  <c r="D12"/>
  <c r="AG42" i="9"/>
  <c r="Q42"/>
  <c r="Y42"/>
  <c r="U42"/>
  <c r="AC42"/>
  <c r="AU64"/>
  <c r="AU48"/>
  <c r="AT56"/>
  <c r="AS56"/>
  <c r="AK40"/>
  <c r="AF40"/>
  <c r="AD40"/>
  <c r="AB40"/>
  <c r="Z40"/>
  <c r="X40"/>
  <c r="V40"/>
  <c r="U40" s="1"/>
  <c r="T40"/>
  <c r="R40"/>
  <c r="P40"/>
  <c r="N40"/>
  <c r="L40"/>
  <c r="J40"/>
  <c r="C25" i="11"/>
  <c r="D25"/>
  <c r="E8" i="10" l="1"/>
  <c r="D8"/>
  <c r="F9"/>
  <c r="F12"/>
  <c r="AC40" i="9"/>
  <c r="I40"/>
  <c r="Q40"/>
  <c r="M40"/>
  <c r="Y40"/>
  <c r="AU56"/>
  <c r="AX60" s="1"/>
  <c r="AK38"/>
  <c r="AG38"/>
  <c r="AB38"/>
  <c r="Z38"/>
  <c r="X38"/>
  <c r="V38"/>
  <c r="T38"/>
  <c r="R38"/>
  <c r="P38"/>
  <c r="N38"/>
  <c r="L38"/>
  <c r="J38"/>
  <c r="H38"/>
  <c r="F38"/>
  <c r="I38" l="1"/>
  <c r="Q38"/>
  <c r="F8" i="10"/>
  <c r="M38" i="9"/>
  <c r="AV38"/>
  <c r="Y38"/>
  <c r="U38"/>
  <c r="AX52"/>
  <c r="AX56"/>
  <c r="AX58"/>
  <c r="AX50"/>
  <c r="AX64"/>
  <c r="AX48"/>
  <c r="AX62"/>
  <c r="AX54"/>
  <c r="AW38"/>
  <c r="E38"/>
  <c r="AK36"/>
  <c r="AG36"/>
  <c r="AC36"/>
  <c r="X36"/>
  <c r="V36"/>
  <c r="T36"/>
  <c r="R36"/>
  <c r="P36"/>
  <c r="N36"/>
  <c r="L36"/>
  <c r="J36"/>
  <c r="H36"/>
  <c r="F36"/>
  <c r="I36" l="1"/>
  <c r="E36"/>
  <c r="M36"/>
  <c r="Q36"/>
  <c r="U36"/>
  <c r="AT36" s="1"/>
  <c r="AW36"/>
  <c r="AT38"/>
  <c r="AS38"/>
  <c r="AV36"/>
  <c r="AK34"/>
  <c r="AG34"/>
  <c r="AC34"/>
  <c r="Y34"/>
  <c r="T34"/>
  <c r="R34"/>
  <c r="P34"/>
  <c r="N34"/>
  <c r="L34"/>
  <c r="J34"/>
  <c r="C18" i="11"/>
  <c r="D17"/>
  <c r="D18"/>
  <c r="D11" i="10" l="1"/>
  <c r="D25"/>
  <c r="E25"/>
  <c r="AS36" i="9"/>
  <c r="AU38"/>
  <c r="I34"/>
  <c r="Q34"/>
  <c r="M34"/>
  <c r="AK32"/>
  <c r="AG32"/>
  <c r="AC32"/>
  <c r="Y32"/>
  <c r="U32"/>
  <c r="P32"/>
  <c r="N32"/>
  <c r="L32"/>
  <c r="J32"/>
  <c r="H32"/>
  <c r="F32"/>
  <c r="C17" i="11"/>
  <c r="E11" i="10" l="1"/>
  <c r="F11" s="1"/>
  <c r="I32" i="9"/>
  <c r="F25" i="10"/>
  <c r="AU36" i="9"/>
  <c r="AV32"/>
  <c r="E32"/>
  <c r="M32"/>
  <c r="AS32"/>
  <c r="AT32"/>
  <c r="AW32"/>
  <c r="AK30"/>
  <c r="AG30"/>
  <c r="AC30"/>
  <c r="Y30"/>
  <c r="U30"/>
  <c r="Q30"/>
  <c r="L30"/>
  <c r="J30"/>
  <c r="H30"/>
  <c r="F30"/>
  <c r="D15" i="11"/>
  <c r="C15"/>
  <c r="D23" i="10" l="1"/>
  <c r="E23"/>
  <c r="AU32" i="9"/>
  <c r="AW30"/>
  <c r="I30"/>
  <c r="E30"/>
  <c r="AV30"/>
  <c r="F23" i="10" l="1"/>
  <c r="L42" i="9"/>
  <c r="J42"/>
  <c r="AS30"/>
  <c r="AT30"/>
  <c r="AK28"/>
  <c r="AG28"/>
  <c r="AC28"/>
  <c r="Y28"/>
  <c r="U28"/>
  <c r="Q28"/>
  <c r="M28"/>
  <c r="H28"/>
  <c r="F28"/>
  <c r="AW28" s="1"/>
  <c r="C14" i="11"/>
  <c r="D14"/>
  <c r="D16" i="10" l="1"/>
  <c r="E16"/>
  <c r="AU30" i="9"/>
  <c r="E28"/>
  <c r="I42"/>
  <c r="F16" i="10" l="1"/>
  <c r="H42" i="9"/>
  <c r="F42"/>
  <c r="AS28"/>
  <c r="AT28"/>
  <c r="AK26"/>
  <c r="D13" i="11"/>
  <c r="C13"/>
  <c r="D19" i="10" l="1"/>
  <c r="E19"/>
  <c r="AU28" i="9"/>
  <c r="H40"/>
  <c r="F40"/>
  <c r="AW42"/>
  <c r="E42"/>
  <c r="AV42"/>
  <c r="AG26"/>
  <c r="AC26"/>
  <c r="Y26"/>
  <c r="F19" i="10" l="1"/>
  <c r="H34" i="9"/>
  <c r="AV28"/>
  <c r="AV26"/>
  <c r="AW26"/>
  <c r="F34"/>
  <c r="AV40"/>
  <c r="AW40"/>
  <c r="E40"/>
  <c r="AS42"/>
  <c r="AT42"/>
  <c r="U26"/>
  <c r="Q26"/>
  <c r="M26"/>
  <c r="I26"/>
  <c r="AK25"/>
  <c r="AG25"/>
  <c r="AC25"/>
  <c r="Y25"/>
  <c r="U25"/>
  <c r="Q25"/>
  <c r="M25"/>
  <c r="I25"/>
  <c r="E25"/>
  <c r="C20" i="11"/>
  <c r="D20"/>
  <c r="E7" i="10" l="1"/>
  <c r="D7"/>
  <c r="AU42" i="9"/>
  <c r="E34"/>
  <c r="AV34"/>
  <c r="AW34"/>
  <c r="AS26"/>
  <c r="AT26"/>
  <c r="AT40"/>
  <c r="AS40"/>
  <c r="D12" i="11"/>
  <c r="C12"/>
  <c r="C19"/>
  <c r="D19"/>
  <c r="D6" i="10" l="1"/>
  <c r="E6"/>
  <c r="E27"/>
  <c r="D27"/>
  <c r="F7"/>
  <c r="AU40" i="9"/>
  <c r="AU26"/>
  <c r="AT34"/>
  <c r="AS34"/>
  <c r="AO20"/>
  <c r="AJ20"/>
  <c r="AH20"/>
  <c r="AF20"/>
  <c r="AD20"/>
  <c r="AB20"/>
  <c r="Z20"/>
  <c r="P20"/>
  <c r="N20"/>
  <c r="C16" i="11"/>
  <c r="D16"/>
  <c r="F6" i="10" l="1"/>
  <c r="E31"/>
  <c r="D31"/>
  <c r="AC20" i="9"/>
  <c r="F27" i="10"/>
  <c r="M20" i="9"/>
  <c r="AG20"/>
  <c r="Y20"/>
  <c r="AU34"/>
  <c r="AX38" s="1"/>
  <c r="F31" i="10" l="1"/>
  <c r="AX30" i="9"/>
  <c r="AX28"/>
  <c r="AX32"/>
  <c r="AX26"/>
  <c r="AX36"/>
  <c r="AX42"/>
  <c r="AX34"/>
  <c r="AX40"/>
  <c r="AO18"/>
  <c r="AK18"/>
  <c r="X18"/>
  <c r="V18"/>
  <c r="T18"/>
  <c r="R18"/>
  <c r="L18"/>
  <c r="J18"/>
  <c r="AO16"/>
  <c r="AK16"/>
  <c r="Q18" l="1"/>
  <c r="I18"/>
  <c r="U18"/>
  <c r="AF18"/>
  <c r="AD18"/>
  <c r="AG16"/>
  <c r="T16"/>
  <c r="R16"/>
  <c r="H16"/>
  <c r="F16"/>
  <c r="E16" l="1"/>
  <c r="Q16"/>
  <c r="AC18"/>
  <c r="AO14"/>
  <c r="AK14"/>
  <c r="AB18" l="1"/>
  <c r="Z18"/>
  <c r="AG14"/>
  <c r="AB16" l="1"/>
  <c r="Z16"/>
  <c r="Y18"/>
  <c r="AC14"/>
  <c r="P14"/>
  <c r="N14"/>
  <c r="H14"/>
  <c r="F14"/>
  <c r="M14" l="1"/>
  <c r="Y16"/>
  <c r="E14"/>
  <c r="AO12" l="1"/>
  <c r="X20" l="1"/>
  <c r="V20"/>
  <c r="AK12"/>
  <c r="AG12"/>
  <c r="X16" l="1"/>
  <c r="V16"/>
  <c r="U20"/>
  <c r="AC12"/>
  <c r="U16" l="1"/>
  <c r="X14"/>
  <c r="V14"/>
  <c r="Y12"/>
  <c r="T12"/>
  <c r="R12"/>
  <c r="P12"/>
  <c r="N12"/>
  <c r="L12"/>
  <c r="J12"/>
  <c r="M12" l="1"/>
  <c r="Q12"/>
  <c r="I12"/>
  <c r="U14"/>
  <c r="AO10"/>
  <c r="T20" l="1"/>
  <c r="R20"/>
  <c r="AK10"/>
  <c r="AG10"/>
  <c r="AC10"/>
  <c r="T14" l="1"/>
  <c r="R14"/>
  <c r="Q20"/>
  <c r="Y10"/>
  <c r="U10"/>
  <c r="P10"/>
  <c r="N10"/>
  <c r="L10"/>
  <c r="J10"/>
  <c r="H10"/>
  <c r="F10"/>
  <c r="M10" l="1"/>
  <c r="I10"/>
  <c r="Q14"/>
  <c r="AW10"/>
  <c r="AV10"/>
  <c r="E10"/>
  <c r="AO8"/>
  <c r="AK8"/>
  <c r="P18" l="1"/>
  <c r="N18"/>
  <c r="AS10"/>
  <c r="AT10"/>
  <c r="AG8"/>
  <c r="C5" i="11"/>
  <c r="D5"/>
  <c r="E13" i="10" l="1"/>
  <c r="D13"/>
  <c r="AU10" i="9"/>
  <c r="P16"/>
  <c r="N16"/>
  <c r="M18"/>
  <c r="AC8"/>
  <c r="Y8"/>
  <c r="U8"/>
  <c r="Q8"/>
  <c r="L8"/>
  <c r="J8"/>
  <c r="H8"/>
  <c r="F8"/>
  <c r="F13" i="10" l="1"/>
  <c r="I8" i="9"/>
  <c r="M16"/>
  <c r="AV8"/>
  <c r="AW8"/>
  <c r="E8"/>
  <c r="AS8" l="1"/>
  <c r="AT8"/>
  <c r="AO6"/>
  <c r="C4" i="11"/>
  <c r="D4"/>
  <c r="D26" i="10" l="1"/>
  <c r="E26"/>
  <c r="AU8" i="9"/>
  <c r="L20"/>
  <c r="J20"/>
  <c r="AK6"/>
  <c r="AG6"/>
  <c r="F26" i="10" l="1"/>
  <c r="L16" i="9"/>
  <c r="J16"/>
  <c r="AW22"/>
  <c r="AV22"/>
  <c r="I20"/>
  <c r="AC6"/>
  <c r="L14" l="1"/>
  <c r="J14"/>
  <c r="I16"/>
  <c r="AV16"/>
  <c r="AW16"/>
  <c r="AS22"/>
  <c r="AT22"/>
  <c r="Y6"/>
  <c r="U6"/>
  <c r="Q6"/>
  <c r="M6"/>
  <c r="H6"/>
  <c r="F6"/>
  <c r="D11" i="11"/>
  <c r="C11"/>
  <c r="E6" i="9" l="1"/>
  <c r="E24" i="10"/>
  <c r="D24"/>
  <c r="AU22" i="9"/>
  <c r="AS6"/>
  <c r="AT6"/>
  <c r="AV6"/>
  <c r="AW6"/>
  <c r="I14"/>
  <c r="AV14"/>
  <c r="AW14"/>
  <c r="AT16"/>
  <c r="AS16"/>
  <c r="AO4"/>
  <c r="C8" i="11"/>
  <c r="D3"/>
  <c r="D8"/>
  <c r="C3"/>
  <c r="F24" i="10" l="1"/>
  <c r="E18"/>
  <c r="D18"/>
  <c r="E5"/>
  <c r="D5"/>
  <c r="AU16" i="9"/>
  <c r="AU6"/>
  <c r="H20"/>
  <c r="F20"/>
  <c r="AS14"/>
  <c r="AT14"/>
  <c r="AK4"/>
  <c r="D7" i="11"/>
  <c r="C7"/>
  <c r="F18" i="10" l="1"/>
  <c r="F5"/>
  <c r="E17"/>
  <c r="D17"/>
  <c r="AU14" i="9"/>
  <c r="H18"/>
  <c r="F18"/>
  <c r="AV20"/>
  <c r="E20"/>
  <c r="AW20"/>
  <c r="AG4"/>
  <c r="AC4"/>
  <c r="Y4"/>
  <c r="F17" i="10" l="1"/>
  <c r="H12" i="9"/>
  <c r="AV4"/>
  <c r="AW4"/>
  <c r="F12"/>
  <c r="AW18"/>
  <c r="AV18"/>
  <c r="E18"/>
  <c r="AT20"/>
  <c r="AS20"/>
  <c r="U4"/>
  <c r="Q4"/>
  <c r="M4"/>
  <c r="AO3"/>
  <c r="AK3"/>
  <c r="AG3"/>
  <c r="AC3"/>
  <c r="Y3"/>
  <c r="U3"/>
  <c r="Q3"/>
  <c r="M3"/>
  <c r="I3"/>
  <c r="E3"/>
  <c r="D10" i="11"/>
  <c r="C10"/>
  <c r="D22" i="10" l="1"/>
  <c r="E22"/>
  <c r="AU20" i="9"/>
  <c r="AS4"/>
  <c r="AT4"/>
  <c r="AS18"/>
  <c r="AT18"/>
  <c r="AV12"/>
  <c r="AW12"/>
  <c r="E12"/>
  <c r="C9" i="11"/>
  <c r="D9"/>
  <c r="C2"/>
  <c r="D2"/>
  <c r="D20" i="10" l="1"/>
  <c r="E10"/>
  <c r="D10"/>
  <c r="E20"/>
  <c r="F22"/>
  <c r="AU18" i="9"/>
  <c r="AU4"/>
  <c r="AS12"/>
  <c r="AT12"/>
  <c r="D6" i="11"/>
  <c r="C6"/>
  <c r="F10" i="10" l="1"/>
  <c r="D29"/>
  <c r="E29"/>
  <c r="AU12" i="9"/>
  <c r="AY54" s="1"/>
  <c r="F29" i="10" l="1"/>
  <c r="AY50" i="9"/>
  <c r="AY42"/>
  <c r="AY30"/>
  <c r="AY58"/>
  <c r="AY62"/>
  <c r="AY32"/>
  <c r="AY40"/>
  <c r="AY22"/>
  <c r="AY34"/>
  <c r="AY38"/>
  <c r="AY18"/>
  <c r="AY26"/>
  <c r="AY52"/>
  <c r="AY48"/>
  <c r="AY4"/>
  <c r="AY20"/>
  <c r="AY8"/>
  <c r="AY14"/>
  <c r="AY6"/>
  <c r="AY60"/>
  <c r="AY28"/>
  <c r="AY56"/>
  <c r="AY36"/>
  <c r="AY64"/>
  <c r="AY10"/>
  <c r="AY16"/>
  <c r="AY12"/>
  <c r="AX20"/>
  <c r="AX14"/>
  <c r="AX22"/>
  <c r="AX12"/>
  <c r="AX8"/>
  <c r="AX10"/>
  <c r="AX6"/>
  <c r="AX18"/>
  <c r="AX16"/>
  <c r="AX4"/>
  <c r="AM130" i="3" l="1"/>
  <c r="AM128"/>
  <c r="AM126"/>
  <c r="AM124"/>
  <c r="AM122"/>
  <c r="AM120"/>
  <c r="AM118"/>
  <c r="AM116"/>
  <c r="AM114"/>
  <c r="AM96"/>
  <c r="AM94"/>
  <c r="AM92"/>
  <c r="AM90"/>
  <c r="AM88"/>
  <c r="AM86"/>
  <c r="AM84"/>
  <c r="AM82"/>
  <c r="AM80"/>
  <c r="AM62"/>
  <c r="AM60"/>
  <c r="AM58"/>
  <c r="AM56"/>
  <c r="AM54"/>
  <c r="AM52"/>
  <c r="AM50"/>
  <c r="AM48"/>
  <c r="AM46"/>
  <c r="AM28"/>
  <c r="AM26"/>
  <c r="AM24"/>
  <c r="AM22"/>
  <c r="AM20"/>
  <c r="AM18"/>
  <c r="AM16"/>
  <c r="AM14"/>
  <c r="AM12"/>
  <c r="X28"/>
  <c r="J26"/>
  <c r="X22"/>
  <c r="J28"/>
  <c r="J16"/>
  <c r="E75"/>
  <c r="J88" s="1"/>
  <c r="J18"/>
  <c r="X14"/>
  <c r="J20"/>
  <c r="E42" l="1"/>
  <c r="J54" s="1"/>
  <c r="AG40"/>
  <c r="X62" s="1"/>
  <c r="S74"/>
  <c r="AG75"/>
  <c r="E108"/>
  <c r="J128" s="1"/>
  <c r="S109"/>
  <c r="X128" s="1"/>
  <c r="AG110"/>
  <c r="X118" s="1"/>
  <c r="X12"/>
  <c r="E41"/>
  <c r="J60" s="1"/>
  <c r="S42"/>
  <c r="X58" s="1"/>
  <c r="E74"/>
  <c r="S75"/>
  <c r="J82" s="1"/>
  <c r="AG76"/>
  <c r="X84" s="1"/>
  <c r="E109"/>
  <c r="J130" s="1"/>
  <c r="S110"/>
  <c r="X16"/>
  <c r="J22"/>
  <c r="E40"/>
  <c r="J56" s="1"/>
  <c r="S41"/>
  <c r="J62" s="1"/>
  <c r="AG42"/>
  <c r="X60" s="1"/>
  <c r="S76"/>
  <c r="J84" s="1"/>
  <c r="AG108"/>
  <c r="X122" s="1"/>
  <c r="E110"/>
  <c r="J114" s="1"/>
  <c r="S40"/>
  <c r="X50" s="1"/>
  <c r="AG41"/>
  <c r="X56" s="1"/>
  <c r="AG74"/>
  <c r="X92" s="1"/>
  <c r="E76"/>
  <c r="J90" s="1"/>
  <c r="S108"/>
  <c r="AG109"/>
  <c r="X124" s="1"/>
  <c r="J124"/>
  <c r="X126"/>
  <c r="J120"/>
  <c r="X88"/>
  <c r="J94"/>
  <c r="X90"/>
  <c r="J50"/>
  <c r="X52"/>
  <c r="J58"/>
  <c r="X46"/>
  <c r="J52"/>
  <c r="X54"/>
  <c r="J46"/>
  <c r="X48"/>
  <c r="J48"/>
  <c r="J14"/>
  <c r="X24"/>
  <c r="X18"/>
  <c r="J24"/>
  <c r="X26"/>
  <c r="X20"/>
  <c r="J12"/>
  <c r="J96" l="1"/>
  <c r="X114"/>
  <c r="J118"/>
  <c r="X80"/>
  <c r="X130"/>
  <c r="X120"/>
  <c r="J86"/>
  <c r="J92"/>
  <c r="X86"/>
  <c r="J80"/>
  <c r="X116"/>
  <c r="J116"/>
  <c r="J126"/>
  <c r="X94"/>
  <c r="X82"/>
  <c r="X96"/>
  <c r="J122"/>
  <c r="AM130" i="2"/>
  <c r="AM128"/>
  <c r="AM126"/>
  <c r="AM124"/>
  <c r="AM122"/>
  <c r="AM120"/>
  <c r="AM118"/>
  <c r="AM116"/>
  <c r="AM114"/>
  <c r="AM96"/>
  <c r="AM94"/>
  <c r="AM92"/>
  <c r="AM90"/>
  <c r="AM88"/>
  <c r="AM86"/>
  <c r="AM84"/>
  <c r="AM82"/>
  <c r="AM80"/>
  <c r="AM62"/>
  <c r="AM60"/>
  <c r="AM58"/>
  <c r="AM56"/>
  <c r="AM54"/>
  <c r="AM52"/>
  <c r="AM50"/>
  <c r="AM48"/>
  <c r="AM46"/>
  <c r="AM28"/>
  <c r="AM26"/>
  <c r="AM24"/>
  <c r="AM22"/>
  <c r="AM20"/>
  <c r="AM18"/>
  <c r="AM16"/>
  <c r="AM14"/>
  <c r="AM12"/>
  <c r="X28"/>
  <c r="S76"/>
  <c r="X90" s="1"/>
  <c r="X22"/>
  <c r="J28"/>
  <c r="J16"/>
  <c r="E75"/>
  <c r="J88" s="1"/>
  <c r="J18"/>
  <c r="X14"/>
  <c r="J20"/>
  <c r="S40" l="1"/>
  <c r="X50" s="1"/>
  <c r="AG41"/>
  <c r="X56" s="1"/>
  <c r="AG74"/>
  <c r="X92" s="1"/>
  <c r="E76"/>
  <c r="J90" s="1"/>
  <c r="S108"/>
  <c r="J116" s="1"/>
  <c r="AG109"/>
  <c r="X124" s="1"/>
  <c r="X12"/>
  <c r="E42"/>
  <c r="J54" s="1"/>
  <c r="AG40"/>
  <c r="X62" s="1"/>
  <c r="S74"/>
  <c r="J80" s="1"/>
  <c r="AG75"/>
  <c r="X82" s="1"/>
  <c r="E108"/>
  <c r="J128" s="1"/>
  <c r="S109"/>
  <c r="X128" s="1"/>
  <c r="AG110"/>
  <c r="X126" s="1"/>
  <c r="X16"/>
  <c r="J22"/>
  <c r="E41"/>
  <c r="J50" s="1"/>
  <c r="S42"/>
  <c r="E74"/>
  <c r="J86" s="1"/>
  <c r="S75"/>
  <c r="J82" s="1"/>
  <c r="AG76"/>
  <c r="X84" s="1"/>
  <c r="E109"/>
  <c r="J122" s="1"/>
  <c r="S110"/>
  <c r="X130" s="1"/>
  <c r="J26"/>
  <c r="E40"/>
  <c r="J46" s="1"/>
  <c r="S41"/>
  <c r="J62" s="1"/>
  <c r="AG42"/>
  <c r="X60" s="1"/>
  <c r="AG108"/>
  <c r="X122" s="1"/>
  <c r="E110"/>
  <c r="J130"/>
  <c r="J58"/>
  <c r="X118"/>
  <c r="J118"/>
  <c r="X120"/>
  <c r="J126"/>
  <c r="X116"/>
  <c r="X114"/>
  <c r="J120"/>
  <c r="J84"/>
  <c r="X86"/>
  <c r="J92"/>
  <c r="X94"/>
  <c r="X80"/>
  <c r="X88"/>
  <c r="J94"/>
  <c r="X96"/>
  <c r="J96"/>
  <c r="J56"/>
  <c r="X52"/>
  <c r="X46"/>
  <c r="J52"/>
  <c r="X54"/>
  <c r="X48"/>
  <c r="J14"/>
  <c r="X24"/>
  <c r="X18"/>
  <c r="J24"/>
  <c r="X26"/>
  <c r="X20"/>
  <c r="J12"/>
  <c r="J60" l="1"/>
  <c r="J114"/>
  <c r="J124"/>
  <c r="X58"/>
  <c r="J48"/>
  <c r="AH128" i="1"/>
  <c r="AH98"/>
  <c r="AH35"/>
  <c r="AU19"/>
  <c r="AU17"/>
  <c r="R23"/>
  <c r="F21"/>
  <c r="AG132"/>
  <c r="R19"/>
  <c r="R15"/>
  <c r="R17"/>
  <c r="AI19"/>
  <c r="AI17"/>
  <c r="F146" l="1"/>
  <c r="AU140"/>
  <c r="F15"/>
  <c r="R21"/>
  <c r="S39"/>
  <c r="AG38"/>
  <c r="AU47" s="1"/>
  <c r="E66"/>
  <c r="F76" s="1"/>
  <c r="E68"/>
  <c r="E70"/>
  <c r="F86" s="1"/>
  <c r="S101"/>
  <c r="F108" s="1"/>
  <c r="S103"/>
  <c r="F112" s="1"/>
  <c r="S130"/>
  <c r="F138" s="1"/>
  <c r="S132"/>
  <c r="AI138" s="1"/>
  <c r="S134"/>
  <c r="F140" s="1"/>
  <c r="F19"/>
  <c r="S38"/>
  <c r="AU49" s="1"/>
  <c r="AG37"/>
  <c r="AG41"/>
  <c r="S67"/>
  <c r="F82" s="1"/>
  <c r="S69"/>
  <c r="R84" s="1"/>
  <c r="AG100"/>
  <c r="F116" s="1"/>
  <c r="AG102"/>
  <c r="F110" s="1"/>
  <c r="AG104"/>
  <c r="F114" s="1"/>
  <c r="AG131"/>
  <c r="AG133"/>
  <c r="F17"/>
  <c r="S37"/>
  <c r="S41"/>
  <c r="R45" s="1"/>
  <c r="AG40"/>
  <c r="AI49" s="1"/>
  <c r="E67"/>
  <c r="F78" s="1"/>
  <c r="E69"/>
  <c r="F84" s="1"/>
  <c r="S100"/>
  <c r="AI110" s="1"/>
  <c r="S102"/>
  <c r="AI114" s="1"/>
  <c r="S104"/>
  <c r="AI108" s="1"/>
  <c r="S131"/>
  <c r="R138" s="1"/>
  <c r="S133"/>
  <c r="F144" s="1"/>
  <c r="AI15"/>
  <c r="F23"/>
  <c r="S40"/>
  <c r="AG39"/>
  <c r="F47" s="1"/>
  <c r="S66"/>
  <c r="R76" s="1"/>
  <c r="S68"/>
  <c r="R80" s="1"/>
  <c r="S70"/>
  <c r="AG101"/>
  <c r="AI112" s="1"/>
  <c r="AG103"/>
  <c r="AI116" s="1"/>
  <c r="AG130"/>
  <c r="AG134"/>
  <c r="AU51"/>
  <c r="AU142"/>
  <c r="AU146"/>
  <c r="AI142"/>
  <c r="AU110"/>
  <c r="AU112"/>
  <c r="AU114"/>
  <c r="R108"/>
  <c r="R110"/>
  <c r="R112"/>
  <c r="R116"/>
  <c r="R78"/>
  <c r="F45"/>
  <c r="F53"/>
  <c r="AU45"/>
  <c r="AU15"/>
  <c r="AU21"/>
  <c r="AU23"/>
  <c r="AI21"/>
  <c r="AI23"/>
  <c r="R144" l="1"/>
  <c r="AU138"/>
  <c r="AI51"/>
  <c r="R114"/>
  <c r="AU116"/>
  <c r="AU108"/>
  <c r="F142"/>
  <c r="R146"/>
  <c r="R49"/>
  <c r="AI45"/>
  <c r="R53"/>
  <c r="F49"/>
  <c r="AI144"/>
  <c r="R140"/>
  <c r="AI146"/>
  <c r="R142"/>
  <c r="F74"/>
  <c r="R82"/>
  <c r="R86"/>
  <c r="R51"/>
  <c r="AI47"/>
  <c r="F51"/>
  <c r="R47"/>
  <c r="AI140"/>
  <c r="AU144"/>
  <c r="R74"/>
  <c r="F80"/>
  <c r="F20" i="10" l="1"/>
  <c r="G5" l="1"/>
  <c r="G20"/>
  <c r="G22"/>
  <c r="G12"/>
  <c r="G21"/>
  <c r="G31"/>
  <c r="G16"/>
  <c r="G9"/>
  <c r="G17"/>
  <c r="G14"/>
  <c r="G13"/>
  <c r="G19"/>
  <c r="G8"/>
  <c r="G28"/>
  <c r="G26"/>
  <c r="G24"/>
  <c r="G7"/>
  <c r="G25"/>
  <c r="G30"/>
  <c r="G18"/>
  <c r="G27"/>
  <c r="G10"/>
  <c r="G11"/>
  <c r="G15"/>
  <c r="G32"/>
  <c r="G6"/>
  <c r="G23"/>
  <c r="G29"/>
</calcChain>
</file>

<file path=xl/comments1.xml><?xml version="1.0" encoding="utf-8"?>
<comments xmlns="http://schemas.openxmlformats.org/spreadsheetml/2006/main">
  <authors>
    <author>askit02</author>
  </authors>
  <commentList>
    <comment ref="AA14" authorId="0">
      <text>
        <r>
          <rPr>
            <b/>
            <sz val="9"/>
            <color indexed="81"/>
            <rFont val="ＭＳ Ｐゴシック"/>
            <family val="3"/>
            <charset val="128"/>
          </rPr>
          <t>askit02: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44" authorId="0">
      <text>
        <r>
          <rPr>
            <b/>
            <sz val="9"/>
            <color indexed="81"/>
            <rFont val="ＭＳ Ｐゴシック"/>
            <family val="3"/>
            <charset val="128"/>
          </rPr>
          <t>askit02: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askit02: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37" authorId="0">
      <text>
        <r>
          <rPr>
            <b/>
            <sz val="9"/>
            <color indexed="81"/>
            <rFont val="ＭＳ Ｐゴシック"/>
            <family val="3"/>
            <charset val="128"/>
          </rPr>
          <t>askit02: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<sst xmlns="http://schemas.openxmlformats.org/spreadsheetml/2006/main" count="1578" uniqueCount="462">
  <si>
    <t>ＪＦＡ　Ｕ-１０サッカーリーグ2018（in栃木） 宇河地域リーグ戦（後期）</t>
    <phoneticPr fontId="4"/>
  </si>
  <si>
    <t>Ａブロック　　第１節</t>
    <rPh sb="7" eb="8">
      <t>ダイ</t>
    </rPh>
    <rPh sb="9" eb="10">
      <t>セツ</t>
    </rPh>
    <phoneticPr fontId="4"/>
  </si>
  <si>
    <t>開 催 日</t>
    <rPh sb="0" eb="1">
      <t>カイ</t>
    </rPh>
    <rPh sb="2" eb="3">
      <t>サイ</t>
    </rPh>
    <rPh sb="4" eb="5">
      <t>ヒ</t>
    </rPh>
    <phoneticPr fontId="4"/>
  </si>
  <si>
    <t>会場</t>
    <rPh sb="0" eb="2">
      <t>カイジョウ</t>
    </rPh>
    <phoneticPr fontId="4"/>
  </si>
  <si>
    <t>陽南小（Ａ）（Ｂ）</t>
    <phoneticPr fontId="4"/>
  </si>
  <si>
    <t>会場担当</t>
    <rPh sb="0" eb="2">
      <t>カイジョウ</t>
    </rPh>
    <rPh sb="2" eb="4">
      <t>タントウ</t>
    </rPh>
    <phoneticPr fontId="4"/>
  </si>
  <si>
    <t>【試合時間：１５分-５分-１５分】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4"/>
  </si>
  <si>
    <t>陽南小 Ａ会場</t>
    <rPh sb="0" eb="2">
      <t>ヨウナン</t>
    </rPh>
    <rPh sb="2" eb="3">
      <t>ショウ</t>
    </rPh>
    <rPh sb="5" eb="7">
      <t>カイジョウ</t>
    </rPh>
    <phoneticPr fontId="4"/>
  </si>
  <si>
    <t>陽南小 Ｂ会場</t>
    <rPh sb="0" eb="2">
      <t>ヨウナン</t>
    </rPh>
    <rPh sb="2" eb="3">
      <t>ショウ</t>
    </rPh>
    <rPh sb="5" eb="7">
      <t>カイジョウ</t>
    </rPh>
    <phoneticPr fontId="4"/>
  </si>
  <si>
    <t>試合開始</t>
    <rPh sb="0" eb="2">
      <t>シアイ</t>
    </rPh>
    <rPh sb="2" eb="4">
      <t>カイシ</t>
    </rPh>
    <phoneticPr fontId="4"/>
  </si>
  <si>
    <t>チーム名</t>
    <rPh sb="3" eb="4">
      <t>メイ</t>
    </rPh>
    <phoneticPr fontId="4"/>
  </si>
  <si>
    <t>スコア</t>
    <phoneticPr fontId="4"/>
  </si>
  <si>
    <t>主審</t>
    <rPh sb="0" eb="2">
      <t>シュシン</t>
    </rPh>
    <phoneticPr fontId="4"/>
  </si>
  <si>
    <t>副審</t>
    <rPh sb="0" eb="2">
      <t>フクシン</t>
    </rPh>
    <phoneticPr fontId="4"/>
  </si>
  <si>
    <t>警告／退場</t>
    <rPh sb="0" eb="2">
      <t>ケイコク</t>
    </rPh>
    <rPh sb="3" eb="5">
      <t>タイジョウ</t>
    </rPh>
    <phoneticPr fontId="4"/>
  </si>
  <si>
    <t>氏名</t>
    <rPh sb="0" eb="2">
      <t>シメイ</t>
    </rPh>
    <phoneticPr fontId="4"/>
  </si>
  <si>
    <t>番号</t>
    <rPh sb="0" eb="2">
      <t>バンゴウ</t>
    </rPh>
    <phoneticPr fontId="4"/>
  </si>
  <si>
    <t>理由</t>
    <rPh sb="0" eb="2">
      <t>リユウ</t>
    </rPh>
    <phoneticPr fontId="4"/>
  </si>
  <si>
    <t>警告　　退場</t>
    <rPh sb="0" eb="2">
      <t>ケイコク</t>
    </rPh>
    <rPh sb="4" eb="6">
      <t>タイジョウ</t>
    </rPh>
    <phoneticPr fontId="4"/>
  </si>
  <si>
    <t>Ａブロック　　第２節</t>
    <rPh sb="7" eb="8">
      <t>ダイ</t>
    </rPh>
    <rPh sb="9" eb="10">
      <t>セツ</t>
    </rPh>
    <phoneticPr fontId="4"/>
  </si>
  <si>
    <t>フレンドリー
(当該チーム)</t>
    <rPh sb="8" eb="10">
      <t>トウガイ</t>
    </rPh>
    <phoneticPr fontId="4"/>
  </si>
  <si>
    <t>Ａブロック  第３節</t>
    <rPh sb="7" eb="8">
      <t>ダイ</t>
    </rPh>
    <rPh sb="9" eb="10">
      <t>セツ</t>
    </rPh>
    <phoneticPr fontId="4"/>
  </si>
  <si>
    <t>清原東小</t>
    <rPh sb="0" eb="2">
      <t>キヨハラ</t>
    </rPh>
    <rPh sb="2" eb="3">
      <t>ヒガシ</t>
    </rPh>
    <rPh sb="3" eb="4">
      <t>ショウ</t>
    </rPh>
    <phoneticPr fontId="4"/>
  </si>
  <si>
    <t>清原ＳＳＳ</t>
    <rPh sb="0" eb="2">
      <t>キヨハラ</t>
    </rPh>
    <phoneticPr fontId="4"/>
  </si>
  <si>
    <t>【試合時間：15分-５分-15分】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4"/>
  </si>
  <si>
    <t>得点</t>
    <rPh sb="0" eb="2">
      <t>トクテン</t>
    </rPh>
    <phoneticPr fontId="4"/>
  </si>
  <si>
    <t>Ａブロック　　第４節</t>
    <rPh sb="7" eb="8">
      <t>ダイ</t>
    </rPh>
    <rPh sb="9" eb="10">
      <t>セツ</t>
    </rPh>
    <phoneticPr fontId="4"/>
  </si>
  <si>
    <t>Ａブロック　　第５節</t>
    <rPh sb="7" eb="8">
      <t>ダイ</t>
    </rPh>
    <rPh sb="9" eb="10">
      <t>セツ</t>
    </rPh>
    <phoneticPr fontId="4"/>
  </si>
  <si>
    <t>緑が丘ＹＦＣ</t>
  </si>
  <si>
    <t>緑が丘ＹＦＣ</t>
    <rPh sb="0" eb="1">
      <t>ミドリ</t>
    </rPh>
    <rPh sb="2" eb="3">
      <t>オカ</t>
    </rPh>
    <phoneticPr fontId="4"/>
  </si>
  <si>
    <t>陽東小学校</t>
    <rPh sb="0" eb="1">
      <t>ヨウ</t>
    </rPh>
    <rPh sb="1" eb="2">
      <t>ヒガシ</t>
    </rPh>
    <rPh sb="2" eb="5">
      <t>ショウガッコウ</t>
    </rPh>
    <phoneticPr fontId="4"/>
  </si>
  <si>
    <t>陽東ＳＳＳ</t>
    <rPh sb="0" eb="1">
      <t>ヨウ</t>
    </rPh>
    <rPh sb="1" eb="2">
      <t>トウ</t>
    </rPh>
    <phoneticPr fontId="4"/>
  </si>
  <si>
    <t>開催日</t>
    <rPh sb="0" eb="3">
      <t>カイサイビ</t>
    </rPh>
    <phoneticPr fontId="4"/>
  </si>
  <si>
    <t>【監督会議：8時20分】【試合時間：15分-3分-15分】【クーリングブレイク：試合当日監督会議内にて決定する】</t>
    <rPh sb="1" eb="3">
      <t>カントク</t>
    </rPh>
    <rPh sb="3" eb="5">
      <t>カイギ</t>
    </rPh>
    <rPh sb="7" eb="8">
      <t>ジ</t>
    </rPh>
    <rPh sb="10" eb="11">
      <t>フン</t>
    </rPh>
    <rPh sb="13" eb="15">
      <t>シアイ</t>
    </rPh>
    <rPh sb="15" eb="17">
      <t>ジカン</t>
    </rPh>
    <rPh sb="20" eb="21">
      <t>フン</t>
    </rPh>
    <rPh sb="23" eb="24">
      <t>フン</t>
    </rPh>
    <rPh sb="27" eb="28">
      <t>フン</t>
    </rPh>
    <rPh sb="40" eb="42">
      <t>シアイ</t>
    </rPh>
    <rPh sb="42" eb="44">
      <t>トウジツ</t>
    </rPh>
    <rPh sb="44" eb="46">
      <t>カントク</t>
    </rPh>
    <rPh sb="46" eb="48">
      <t>カイギ</t>
    </rPh>
    <rPh sb="48" eb="49">
      <t>ナイ</t>
    </rPh>
    <rPh sb="51" eb="53">
      <t>ケッテイ</t>
    </rPh>
    <phoneticPr fontId="4"/>
  </si>
  <si>
    <t>代表者サイン</t>
    <rPh sb="0" eb="3">
      <t>ダイヒョウシャ</t>
    </rPh>
    <phoneticPr fontId="4"/>
  </si>
  <si>
    <t>４審</t>
    <rPh sb="1" eb="2">
      <t>シン</t>
    </rPh>
    <phoneticPr fontId="4"/>
  </si>
  <si>
    <t>－</t>
    <phoneticPr fontId="4"/>
  </si>
  <si>
    <t>-</t>
    <phoneticPr fontId="24"/>
  </si>
  <si>
    <t>－</t>
    <phoneticPr fontId="4"/>
  </si>
  <si>
    <t>-</t>
    <phoneticPr fontId="24"/>
  </si>
  <si>
    <t>陽東小学校</t>
    <rPh sb="0" eb="1">
      <t>ヨウ</t>
    </rPh>
    <rPh sb="1" eb="2">
      <t>トウ</t>
    </rPh>
    <rPh sb="2" eb="5">
      <t>ショウガッコウ</t>
    </rPh>
    <phoneticPr fontId="4"/>
  </si>
  <si>
    <t>【監督会議：8時20分】【試合時間：15分-3分-15分】</t>
    <rPh sb="1" eb="3">
      <t>カントク</t>
    </rPh>
    <rPh sb="3" eb="5">
      <t>カイギ</t>
    </rPh>
    <rPh sb="7" eb="8">
      <t>ジ</t>
    </rPh>
    <rPh sb="10" eb="11">
      <t>フン</t>
    </rPh>
    <rPh sb="13" eb="15">
      <t>シアイ</t>
    </rPh>
    <rPh sb="15" eb="17">
      <t>ジカン</t>
    </rPh>
    <rPh sb="20" eb="21">
      <t>フン</t>
    </rPh>
    <rPh sb="23" eb="24">
      <t>フン</t>
    </rPh>
    <rPh sb="27" eb="28">
      <t>フン</t>
    </rPh>
    <phoneticPr fontId="4"/>
  </si>
  <si>
    <t>豊郷北小小学校</t>
    <rPh sb="0" eb="2">
      <t>トヨサト</t>
    </rPh>
    <rPh sb="2" eb="3">
      <t>キタ</t>
    </rPh>
    <rPh sb="3" eb="4">
      <t>ショウ</t>
    </rPh>
    <rPh sb="4" eb="7">
      <t>ショウガッコウ</t>
    </rPh>
    <phoneticPr fontId="4"/>
  </si>
  <si>
    <t>豊郷ＪＦＣ宇都宮</t>
    <rPh sb="0" eb="2">
      <t>トヨサト</t>
    </rPh>
    <rPh sb="5" eb="6">
      <t>ウ</t>
    </rPh>
    <rPh sb="6" eb="7">
      <t>ミヤコ</t>
    </rPh>
    <rPh sb="7" eb="8">
      <t>ミヤ</t>
    </rPh>
    <phoneticPr fontId="4"/>
  </si>
  <si>
    <t>-</t>
    <phoneticPr fontId="24"/>
  </si>
  <si>
    <t>雀宮南小</t>
    <rPh sb="0" eb="2">
      <t>スズメノミヤ</t>
    </rPh>
    <rPh sb="2" eb="3">
      <t>ミナミ</t>
    </rPh>
    <rPh sb="3" eb="4">
      <t>ショウ</t>
    </rPh>
    <phoneticPr fontId="4"/>
  </si>
  <si>
    <t>サウス宇都宮ＳＣ</t>
    <rPh sb="3" eb="6">
      <t>ウツノミヤ</t>
    </rPh>
    <phoneticPr fontId="4"/>
  </si>
  <si>
    <t>－</t>
    <phoneticPr fontId="4"/>
  </si>
  <si>
    <t>-</t>
    <phoneticPr fontId="24"/>
  </si>
  <si>
    <t>ＪＦＡ　Ｕ-１０サッカーリーグ2018（in栃木） 宇河地域リーグ戦（後期）</t>
    <phoneticPr fontId="30"/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</si>
  <si>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30"/>
  </si>
  <si>
    <t>Ａ ブロック</t>
    <phoneticPr fontId="30"/>
  </si>
  <si>
    <t>Ｂ ブロック</t>
    <phoneticPr fontId="30"/>
  </si>
  <si>
    <t>Ｃ ブロック</t>
    <phoneticPr fontId="30"/>
  </si>
  <si>
    <t>備　考</t>
    <rPh sb="0" eb="1">
      <t>ビ</t>
    </rPh>
    <rPh sb="2" eb="3">
      <t>コウ</t>
    </rPh>
    <phoneticPr fontId="30"/>
  </si>
  <si>
    <t>（10チーム）</t>
    <phoneticPr fontId="30"/>
  </si>
  <si>
    <t>（９チーム）</t>
    <phoneticPr fontId="30"/>
  </si>
  <si>
    <t>会場チーム</t>
    <rPh sb="0" eb="2">
      <t>カイジョウ</t>
    </rPh>
    <phoneticPr fontId="37"/>
  </si>
  <si>
    <t>１</t>
    <phoneticPr fontId="37"/>
  </si>
  <si>
    <t>ＳＵＧＡＯ ＳＣ</t>
    <phoneticPr fontId="37"/>
  </si>
  <si>
    <t>陽東ＳＳＳ</t>
    <rPh sb="0" eb="2">
      <t>ヨウトウ</t>
    </rPh>
    <phoneticPr fontId="37"/>
  </si>
  <si>
    <t>Ｓ４スペランツァ</t>
    <phoneticPr fontId="37"/>
  </si>
  <si>
    <t>２</t>
    <phoneticPr fontId="37"/>
  </si>
  <si>
    <t>ＦＣアネーロ宇都宮 U10</t>
    <rPh sb="6" eb="9">
      <t>ウツノミヤ</t>
    </rPh>
    <phoneticPr fontId="37"/>
  </si>
  <si>
    <t>姿川第一ＦＣ</t>
    <rPh sb="0" eb="1">
      <t>スガタ</t>
    </rPh>
    <rPh sb="1" eb="2">
      <t>カワ</t>
    </rPh>
    <rPh sb="2" eb="4">
      <t>ダイイチ</t>
    </rPh>
    <phoneticPr fontId="37"/>
  </si>
  <si>
    <t>みはらＳＣ Ｊｒ</t>
    <phoneticPr fontId="37"/>
  </si>
  <si>
    <t>３</t>
    <phoneticPr fontId="37"/>
  </si>
  <si>
    <t>ＦＣアリーバ</t>
    <phoneticPr fontId="37"/>
  </si>
  <si>
    <t>豊郷ＪＦＣ宇都宮</t>
    <rPh sb="0" eb="2">
      <t>トヨサト</t>
    </rPh>
    <rPh sb="5" eb="8">
      <t>ウツノミヤ</t>
    </rPh>
    <phoneticPr fontId="37"/>
  </si>
  <si>
    <t>ＦＣグラシアス</t>
    <phoneticPr fontId="37"/>
  </si>
  <si>
    <t>４</t>
    <phoneticPr fontId="37"/>
  </si>
  <si>
    <t>雀宮ＦＣ</t>
    <rPh sb="0" eb="2">
      <t>スズメノミヤ</t>
    </rPh>
    <phoneticPr fontId="37"/>
  </si>
  <si>
    <t>石井ＦＣ</t>
    <rPh sb="0" eb="2">
      <t>イシイ</t>
    </rPh>
    <phoneticPr fontId="37"/>
  </si>
  <si>
    <t>サウス宇都宮ＳＣ</t>
    <rPh sb="3" eb="6">
      <t>ウツノミヤ</t>
    </rPh>
    <phoneticPr fontId="37"/>
  </si>
  <si>
    <t>５</t>
    <phoneticPr fontId="37"/>
  </si>
  <si>
    <t>ブラッドレスＳＳ</t>
    <phoneticPr fontId="37"/>
  </si>
  <si>
    <t>シャルムグランツＳＣ</t>
    <phoneticPr fontId="37"/>
  </si>
  <si>
    <t>ＦＣグランディール宇都宮</t>
    <rPh sb="9" eb="12">
      <t>ウツノミヤ</t>
    </rPh>
    <phoneticPr fontId="37"/>
  </si>
  <si>
    <t>６</t>
    <phoneticPr fontId="37"/>
  </si>
  <si>
    <t>上河内ＪＳＣ</t>
    <rPh sb="0" eb="3">
      <t>カミカワチ</t>
    </rPh>
    <phoneticPr fontId="37"/>
  </si>
  <si>
    <t>ｕｎｉｏｎ ｓｃ</t>
    <phoneticPr fontId="37"/>
  </si>
  <si>
    <t>昭和・戸祭ＳＣ</t>
    <rPh sb="0" eb="2">
      <t>ショウワ</t>
    </rPh>
    <rPh sb="3" eb="5">
      <t>トマツリ</t>
    </rPh>
    <phoneticPr fontId="37"/>
  </si>
  <si>
    <t>７</t>
    <phoneticPr fontId="37"/>
  </si>
  <si>
    <t>清原ＳＳＳ</t>
    <rPh sb="0" eb="2">
      <t>キヨハラ</t>
    </rPh>
    <phoneticPr fontId="37"/>
  </si>
  <si>
    <t>ＦＣブロケード</t>
    <phoneticPr fontId="37"/>
  </si>
  <si>
    <t>カテット白沢ＳＳ</t>
    <rPh sb="4" eb="6">
      <t>シラサワ</t>
    </rPh>
    <phoneticPr fontId="37"/>
  </si>
  <si>
    <t>８</t>
    <phoneticPr fontId="37"/>
  </si>
  <si>
    <t>緑が丘ＹＦＣ</t>
    <rPh sb="0" eb="1">
      <t>ミドリ</t>
    </rPh>
    <rPh sb="2" eb="3">
      <t>オカ</t>
    </rPh>
    <phoneticPr fontId="37"/>
  </si>
  <si>
    <t>栃木ＳＣジュニア</t>
    <rPh sb="0" eb="2">
      <t>トチギ</t>
    </rPh>
    <phoneticPr fontId="37"/>
  </si>
  <si>
    <t>宇都宮北部ＦＣトレ</t>
    <rPh sb="0" eb="3">
      <t>ウツノミヤ</t>
    </rPh>
    <rPh sb="3" eb="5">
      <t>ホクブ</t>
    </rPh>
    <phoneticPr fontId="37"/>
  </si>
  <si>
    <t>９</t>
    <phoneticPr fontId="37"/>
  </si>
  <si>
    <t>ＦＣペンサーレ</t>
    <phoneticPr fontId="37"/>
  </si>
  <si>
    <t>国本ＪＳＣ</t>
    <rPh sb="0" eb="2">
      <t>クニモト</t>
    </rPh>
    <phoneticPr fontId="37"/>
  </si>
  <si>
    <t>ともぞうＳＣ U10</t>
    <phoneticPr fontId="37"/>
  </si>
  <si>
    <t>１０</t>
    <phoneticPr fontId="37"/>
  </si>
  <si>
    <t>富士見ＳＳＳ</t>
    <rPh sb="0" eb="3">
      <t>フジミ</t>
    </rPh>
    <phoneticPr fontId="37"/>
  </si>
  <si>
    <t>日</t>
    <rPh sb="0" eb="1">
      <t>ニチ</t>
    </rPh>
    <phoneticPr fontId="30"/>
  </si>
  <si>
    <t>１節</t>
    <rPh sb="1" eb="2">
      <t>セツ</t>
    </rPh>
    <phoneticPr fontId="37"/>
  </si>
  <si>
    <t>陽南小</t>
    <rPh sb="0" eb="2">
      <t>ヨウナン</t>
    </rPh>
    <rPh sb="2" eb="3">
      <t>ショウ</t>
    </rPh>
    <phoneticPr fontId="37"/>
  </si>
  <si>
    <t>陽東小</t>
    <rPh sb="0" eb="2">
      <t>ヨウトウ</t>
    </rPh>
    <rPh sb="2" eb="3">
      <t>ショウ</t>
    </rPh>
    <phoneticPr fontId="37"/>
  </si>
  <si>
    <t>雀宮南小</t>
    <rPh sb="0" eb="2">
      <t>スズメノミヤ</t>
    </rPh>
    <rPh sb="2" eb="3">
      <t>ミナミ</t>
    </rPh>
    <rPh sb="3" eb="4">
      <t>ショウ</t>
    </rPh>
    <phoneticPr fontId="37"/>
  </si>
  <si>
    <t>土</t>
    <rPh sb="0" eb="1">
      <t>ド</t>
    </rPh>
    <phoneticPr fontId="30"/>
  </si>
  <si>
    <t>2節</t>
    <rPh sb="1" eb="2">
      <t>セツ</t>
    </rPh>
    <phoneticPr fontId="37"/>
  </si>
  <si>
    <t>3節</t>
    <rPh sb="1" eb="2">
      <t>セツ</t>
    </rPh>
    <phoneticPr fontId="37"/>
  </si>
  <si>
    <t>清原東小</t>
    <rPh sb="0" eb="2">
      <t>キヨハラ</t>
    </rPh>
    <rPh sb="2" eb="3">
      <t>ヒガシ</t>
    </rPh>
    <rPh sb="3" eb="4">
      <t>ショウ</t>
    </rPh>
    <phoneticPr fontId="37"/>
  </si>
  <si>
    <t>豊郷北小</t>
    <rPh sb="0" eb="2">
      <t>トヨサト</t>
    </rPh>
    <rPh sb="2" eb="3">
      <t>キタ</t>
    </rPh>
    <rPh sb="3" eb="4">
      <t>ショウ</t>
    </rPh>
    <phoneticPr fontId="37"/>
  </si>
  <si>
    <t>月</t>
    <rPh sb="0" eb="1">
      <t>ゲツ</t>
    </rPh>
    <phoneticPr fontId="30"/>
  </si>
  <si>
    <t>4節</t>
    <rPh sb="1" eb="2">
      <t>セツ</t>
    </rPh>
    <phoneticPr fontId="37"/>
  </si>
  <si>
    <t>5節</t>
    <rPh sb="1" eb="2">
      <t>セツ</t>
    </rPh>
    <phoneticPr fontId="37"/>
  </si>
  <si>
    <t>Ａ　ブロック
運営責任者</t>
    <phoneticPr fontId="30"/>
  </si>
  <si>
    <t>池田　澄也
（南部地区副代表）
緑が丘ＹＦＣ</t>
    <rPh sb="3" eb="5">
      <t>スミヤ</t>
    </rPh>
    <rPh sb="9" eb="11">
      <t>チク</t>
    </rPh>
    <phoneticPr fontId="37"/>
  </si>
  <si>
    <t xml:space="preserve"> 〒３２０－０８３４</t>
    <phoneticPr fontId="37"/>
  </si>
  <si>
    <t xml:space="preserve"> 連絡先</t>
    <phoneticPr fontId="37"/>
  </si>
  <si>
    <t xml:space="preserve"> 宇都宮市陽南２－１１－７</t>
    <phoneticPr fontId="37"/>
  </si>
  <si>
    <t>０８０-７９４０-５５４８</t>
    <phoneticPr fontId="37"/>
  </si>
  <si>
    <t xml:space="preserve"> sumyno5@ybb.ne.jp</t>
    <phoneticPr fontId="37"/>
  </si>
  <si>
    <t>Ｂ　ブロック
運営責任者</t>
    <phoneticPr fontId="30"/>
  </si>
  <si>
    <t>今野　学
（東部地区副代表）
陽東ＳＳＳ</t>
    <phoneticPr fontId="37"/>
  </si>
  <si>
    <t xml:space="preserve"> 〒３２1－０９４２</t>
    <phoneticPr fontId="37"/>
  </si>
  <si>
    <t xml:space="preserve"> 宇都宮市峰２－１２－１７</t>
    <phoneticPr fontId="37"/>
  </si>
  <si>
    <t>０９０-４８１４-８０２５</t>
    <phoneticPr fontId="37"/>
  </si>
  <si>
    <t xml:space="preserve"> sp6b6au9@polka.ocn.ne.jp</t>
    <phoneticPr fontId="37"/>
  </si>
  <si>
    <t>Ｃ　ブロック
運営責任者</t>
    <phoneticPr fontId="30"/>
  </si>
  <si>
    <t>白沢A・B</t>
    <rPh sb="0" eb="2">
      <t>シラサワ</t>
    </rPh>
    <phoneticPr fontId="37"/>
  </si>
  <si>
    <t>日</t>
    <rPh sb="0" eb="1">
      <t>ヒ</t>
    </rPh>
    <phoneticPr fontId="30"/>
  </si>
  <si>
    <t>予備日</t>
    <rPh sb="0" eb="3">
      <t>ヨビビ</t>
    </rPh>
    <phoneticPr fontId="37"/>
  </si>
  <si>
    <t>土</t>
    <rPh sb="0" eb="1">
      <t>ツチ</t>
    </rPh>
    <phoneticPr fontId="30"/>
  </si>
  <si>
    <t>４節</t>
    <rPh sb="1" eb="2">
      <t>セツ</t>
    </rPh>
    <phoneticPr fontId="37"/>
  </si>
  <si>
    <t>９チームブロック：３６試合消化</t>
    <rPh sb="11" eb="13">
      <t>シアイ</t>
    </rPh>
    <rPh sb="13" eb="15">
      <t>ショウカ</t>
    </rPh>
    <phoneticPr fontId="37"/>
  </si>
  <si>
    <t>２節</t>
    <rPh sb="1" eb="2">
      <t>セツ</t>
    </rPh>
    <phoneticPr fontId="37"/>
  </si>
  <si>
    <t>日程</t>
    <rPh sb="0" eb="2">
      <t>ニッテイ</t>
    </rPh>
    <phoneticPr fontId="37"/>
  </si>
  <si>
    <t>会場</t>
    <rPh sb="0" eb="2">
      <t>カイジョウ</t>
    </rPh>
    <phoneticPr fontId="37"/>
  </si>
  <si>
    <t>１０チームブロック：４５試合消化</t>
    <rPh sb="12" eb="14">
      <t>シアイ</t>
    </rPh>
    <rPh sb="14" eb="16">
      <t>ショウカ</t>
    </rPh>
    <phoneticPr fontId="37"/>
  </si>
  <si>
    <t>は１日１試合</t>
    <rPh sb="2" eb="3">
      <t>ニチ</t>
    </rPh>
    <rPh sb="4" eb="6">
      <t>シアイ</t>
    </rPh>
    <phoneticPr fontId="37"/>
  </si>
  <si>
    <t>試合順は効率よく変更する</t>
    <rPh sb="0" eb="2">
      <t>シアイ</t>
    </rPh>
    <rPh sb="2" eb="3">
      <t>ジュン</t>
    </rPh>
    <rPh sb="4" eb="6">
      <t>コウリツ</t>
    </rPh>
    <rPh sb="8" eb="10">
      <t>ヘンコウ</t>
    </rPh>
    <phoneticPr fontId="37"/>
  </si>
  <si>
    <t>ＪＦＡ　Ｕ-１０サッカーリーグ2018（in栃木） 宇河地域リーグ戦（後期）</t>
    <phoneticPr fontId="30"/>
  </si>
  <si>
    <t>対戦スケジュール</t>
    <phoneticPr fontId="30"/>
  </si>
  <si>
    <t>■Ａブロック</t>
    <phoneticPr fontId="37"/>
  </si>
  <si>
    <t>【　第１節　】</t>
    <phoneticPr fontId="37"/>
  </si>
  <si>
    <t>【　第２節　】</t>
  </si>
  <si>
    <t>【　第３節　】</t>
    <phoneticPr fontId="37"/>
  </si>
  <si>
    <t>日にち</t>
    <rPh sb="0" eb="1">
      <t>ヒ</t>
    </rPh>
    <phoneticPr fontId="37"/>
  </si>
  <si>
    <r>
      <t>９／２（</t>
    </r>
    <r>
      <rPr>
        <b/>
        <sz val="12"/>
        <color rgb="FFFF0000"/>
        <rFont val="メイリオ"/>
        <family val="3"/>
        <charset val="128"/>
      </rPr>
      <t>日</t>
    </r>
    <r>
      <rPr>
        <b/>
        <sz val="12"/>
        <rFont val="メイリオ"/>
        <family val="3"/>
        <charset val="128"/>
      </rPr>
      <t>）</t>
    </r>
    <rPh sb="4" eb="5">
      <t>ヒ</t>
    </rPh>
    <phoneticPr fontId="37"/>
  </si>
  <si>
    <r>
      <t>９／８（</t>
    </r>
    <r>
      <rPr>
        <b/>
        <sz val="12"/>
        <color rgb="FF0000CC"/>
        <rFont val="メイリオ"/>
        <family val="3"/>
        <charset val="128"/>
      </rPr>
      <t>土</t>
    </r>
    <r>
      <rPr>
        <b/>
        <sz val="12"/>
        <rFont val="メイリオ"/>
        <family val="3"/>
        <charset val="128"/>
      </rPr>
      <t>）</t>
    </r>
    <rPh sb="4" eb="5">
      <t>ド</t>
    </rPh>
    <phoneticPr fontId="37"/>
  </si>
  <si>
    <r>
      <t>９／９（</t>
    </r>
    <r>
      <rPr>
        <b/>
        <sz val="12"/>
        <color rgb="FFFF0000"/>
        <rFont val="メイリオ"/>
        <family val="3"/>
        <charset val="128"/>
      </rPr>
      <t>日</t>
    </r>
    <r>
      <rPr>
        <b/>
        <sz val="12"/>
        <rFont val="メイリオ"/>
        <family val="3"/>
        <charset val="128"/>
      </rPr>
      <t>）</t>
    </r>
    <rPh sb="4" eb="5">
      <t>ヒ</t>
    </rPh>
    <phoneticPr fontId="37"/>
  </si>
  <si>
    <t>会　場</t>
    <rPh sb="0" eb="1">
      <t>カイ</t>
    </rPh>
    <rPh sb="2" eb="3">
      <t>バ</t>
    </rPh>
    <phoneticPr fontId="30"/>
  </si>
  <si>
    <t>陽南小 Ａ</t>
    <rPh sb="0" eb="1">
      <t>ヨウ</t>
    </rPh>
    <rPh sb="1" eb="2">
      <t>ナン</t>
    </rPh>
    <rPh sb="2" eb="3">
      <t>ショウ</t>
    </rPh>
    <phoneticPr fontId="37"/>
  </si>
  <si>
    <t>陽南小 Ｂ</t>
    <rPh sb="0" eb="1">
      <t>ヨウ</t>
    </rPh>
    <rPh sb="1" eb="2">
      <t>ナン</t>
    </rPh>
    <rPh sb="2" eb="3">
      <t>ショウ</t>
    </rPh>
    <phoneticPr fontId="37"/>
  </si>
  <si>
    <t>会場担当</t>
    <rPh sb="0" eb="2">
      <t>カイジョウ</t>
    </rPh>
    <rPh sb="2" eb="4">
      <t>タントウ</t>
    </rPh>
    <phoneticPr fontId="30"/>
  </si>
  <si>
    <t>緑が丘ＹＦＣ</t>
    <phoneticPr fontId="37"/>
  </si>
  <si>
    <t>緑が丘ＹＦＣ</t>
    <phoneticPr fontId="37"/>
  </si>
  <si>
    <t>①  9:00</t>
    <phoneticPr fontId="56"/>
  </si>
  <si>
    <t>３－７</t>
    <phoneticPr fontId="30"/>
  </si>
  <si>
    <t>8/2/2</t>
    <phoneticPr fontId="30"/>
  </si>
  <si>
    <t>１０－４</t>
    <phoneticPr fontId="30"/>
  </si>
  <si>
    <t>1/5/5/</t>
    <phoneticPr fontId="30"/>
  </si>
  <si>
    <t>２－５</t>
    <phoneticPr fontId="30"/>
  </si>
  <si>
    <t>8/1/1</t>
    <phoneticPr fontId="30"/>
  </si>
  <si>
    <t>６－９</t>
    <phoneticPr fontId="30"/>
  </si>
  <si>
    <t>4/7/7</t>
    <phoneticPr fontId="30"/>
  </si>
  <si>
    <t>１０－３</t>
    <phoneticPr fontId="37"/>
  </si>
  <si>
    <t>②  9:40</t>
    <phoneticPr fontId="56"/>
  </si>
  <si>
    <t>８－２</t>
    <phoneticPr fontId="30"/>
  </si>
  <si>
    <t>9/3/3</t>
    <phoneticPr fontId="30"/>
  </si>
  <si>
    <t>１－５</t>
    <phoneticPr fontId="30"/>
  </si>
  <si>
    <t>6/10/10</t>
    <phoneticPr fontId="30"/>
  </si>
  <si>
    <t>８－１</t>
    <phoneticPr fontId="30"/>
  </si>
  <si>
    <t>2/5/5</t>
    <phoneticPr fontId="30"/>
  </si>
  <si>
    <t>４－７</t>
    <phoneticPr fontId="30"/>
  </si>
  <si>
    <t>6/9/9</t>
    <phoneticPr fontId="30"/>
  </si>
  <si>
    <t>１－６</t>
    <phoneticPr fontId="37"/>
  </si>
  <si>
    <t>③10:20</t>
    <phoneticPr fontId="56"/>
  </si>
  <si>
    <t>９－３</t>
    <phoneticPr fontId="30"/>
  </si>
  <si>
    <t>4/8/8</t>
    <phoneticPr fontId="30"/>
  </si>
  <si>
    <t>６－１０</t>
    <phoneticPr fontId="30"/>
  </si>
  <si>
    <t>7/1/1</t>
    <phoneticPr fontId="30"/>
  </si>
  <si>
    <t>３－６</t>
    <phoneticPr fontId="30"/>
  </si>
  <si>
    <t>1/4/4</t>
    <phoneticPr fontId="30"/>
  </si>
  <si>
    <t>９－２</t>
    <phoneticPr fontId="30"/>
  </si>
  <si>
    <t>5/8/8</t>
    <phoneticPr fontId="30"/>
  </si>
  <si>
    <t>２－７</t>
    <phoneticPr fontId="37"/>
  </si>
  <si>
    <t>④11:00</t>
    <phoneticPr fontId="56"/>
  </si>
  <si>
    <t>４－８</t>
    <phoneticPr fontId="30"/>
  </si>
  <si>
    <t>5/9/9</t>
    <phoneticPr fontId="30"/>
  </si>
  <si>
    <t>７－１</t>
    <phoneticPr fontId="30"/>
  </si>
  <si>
    <t>2/6/6</t>
    <phoneticPr fontId="30"/>
  </si>
  <si>
    <t>１－４</t>
    <phoneticPr fontId="30"/>
  </si>
  <si>
    <t>3/6/6</t>
    <phoneticPr fontId="30"/>
  </si>
  <si>
    <t>５－８</t>
    <phoneticPr fontId="30"/>
  </si>
  <si>
    <t>9/2/2</t>
    <phoneticPr fontId="30"/>
  </si>
  <si>
    <t>３－８</t>
    <phoneticPr fontId="37"/>
  </si>
  <si>
    <t>⑤11:40</t>
    <phoneticPr fontId="30"/>
  </si>
  <si>
    <t>５－９</t>
    <phoneticPr fontId="30"/>
  </si>
  <si>
    <t>3/7/7</t>
    <phoneticPr fontId="30"/>
  </si>
  <si>
    <t>２－６</t>
    <phoneticPr fontId="30"/>
  </si>
  <si>
    <t>10/4/4</t>
    <phoneticPr fontId="30"/>
  </si>
  <si>
    <t>３－７</t>
    <phoneticPr fontId="30"/>
  </si>
  <si>
    <t>当該</t>
    <rPh sb="0" eb="2">
      <t>トウガイ</t>
    </rPh>
    <phoneticPr fontId="30"/>
  </si>
  <si>
    <t>７－１０</t>
    <phoneticPr fontId="37"/>
  </si>
  <si>
    <t>8/1/1</t>
    <phoneticPr fontId="37"/>
  </si>
  <si>
    <t>⑥12:20</t>
    <phoneticPr fontId="30"/>
  </si>
  <si>
    <t>４－９</t>
    <phoneticPr fontId="37"/>
  </si>
  <si>
    <t>5/10/10</t>
    <phoneticPr fontId="37"/>
  </si>
  <si>
    <t>⑦13:00</t>
    <phoneticPr fontId="30"/>
  </si>
  <si>
    <t>５－１０</t>
    <phoneticPr fontId="37"/>
  </si>
  <si>
    <t>4/9/9</t>
    <phoneticPr fontId="37"/>
  </si>
  <si>
    <t>【　第４節　】</t>
    <phoneticPr fontId="37"/>
  </si>
  <si>
    <t>【　第５節　】</t>
  </si>
  <si>
    <r>
      <t>９／１７（</t>
    </r>
    <r>
      <rPr>
        <b/>
        <sz val="12"/>
        <color rgb="FFFF0000"/>
        <rFont val="メイリオ"/>
        <family val="3"/>
        <charset val="128"/>
      </rPr>
      <t>月</t>
    </r>
    <r>
      <rPr>
        <b/>
        <sz val="12"/>
        <rFont val="メイリオ"/>
        <family val="3"/>
        <charset val="128"/>
      </rPr>
      <t>）</t>
    </r>
    <rPh sb="5" eb="6">
      <t>ツキ</t>
    </rPh>
    <phoneticPr fontId="37"/>
  </si>
  <si>
    <r>
      <t>９／２３（</t>
    </r>
    <r>
      <rPr>
        <b/>
        <sz val="12"/>
        <color rgb="FFFF0000"/>
        <rFont val="メイリオ"/>
        <family val="3"/>
        <charset val="128"/>
      </rPr>
      <t>日</t>
    </r>
    <r>
      <rPr>
        <b/>
        <sz val="12"/>
        <rFont val="メイリオ"/>
        <family val="3"/>
        <charset val="128"/>
      </rPr>
      <t>）</t>
    </r>
    <rPh sb="5" eb="6">
      <t>ヒ</t>
    </rPh>
    <phoneticPr fontId="37"/>
  </si>
  <si>
    <t>緑が丘ＹＦＣ</t>
    <phoneticPr fontId="37"/>
  </si>
  <si>
    <t>①  9:00</t>
    <phoneticPr fontId="56"/>
  </si>
  <si>
    <t>２－４</t>
    <phoneticPr fontId="30"/>
  </si>
  <si>
    <t>8/10/10</t>
    <phoneticPr fontId="30"/>
  </si>
  <si>
    <t>５－７</t>
    <phoneticPr fontId="30"/>
  </si>
  <si>
    <t>1/3/3</t>
    <phoneticPr fontId="30"/>
  </si>
  <si>
    <t>１－２</t>
    <phoneticPr fontId="30"/>
  </si>
  <si>
    <t>5/6/6</t>
    <phoneticPr fontId="30"/>
  </si>
  <si>
    <t>３－４</t>
    <phoneticPr fontId="30"/>
  </si>
  <si>
    <t>7/8/8</t>
    <phoneticPr fontId="30"/>
  </si>
  <si>
    <t>②  9:40</t>
    <phoneticPr fontId="56"/>
  </si>
  <si>
    <t>８－１０</t>
    <phoneticPr fontId="30"/>
  </si>
  <si>
    <t>4/6/6</t>
    <phoneticPr fontId="30"/>
  </si>
  <si>
    <t>１－３</t>
    <phoneticPr fontId="30"/>
  </si>
  <si>
    <t>7/9/9</t>
    <phoneticPr fontId="30"/>
  </si>
  <si>
    <t>５－６</t>
    <phoneticPr fontId="30"/>
  </si>
  <si>
    <t>9/10/10</t>
    <phoneticPr fontId="30"/>
  </si>
  <si>
    <t>７－８</t>
    <phoneticPr fontId="30"/>
  </si>
  <si>
    <t>2/3/3</t>
    <phoneticPr fontId="30"/>
  </si>
  <si>
    <t>４－６</t>
    <phoneticPr fontId="30"/>
  </si>
  <si>
    <t>10/2/2</t>
    <phoneticPr fontId="30"/>
  </si>
  <si>
    <t>７－９</t>
    <phoneticPr fontId="30"/>
  </si>
  <si>
    <t>3/5/5</t>
    <phoneticPr fontId="30"/>
  </si>
  <si>
    <t>９－１０</t>
    <phoneticPr fontId="30"/>
  </si>
  <si>
    <t>4/5/5</t>
    <phoneticPr fontId="30"/>
  </si>
  <si>
    <t>２－３</t>
    <phoneticPr fontId="30"/>
  </si>
  <si>
    <t>1/7/7</t>
    <phoneticPr fontId="30"/>
  </si>
  <si>
    <t>１０－２</t>
    <phoneticPr fontId="30"/>
  </si>
  <si>
    <t>6/8/8</t>
    <phoneticPr fontId="30"/>
  </si>
  <si>
    <t>３－５</t>
    <phoneticPr fontId="30"/>
  </si>
  <si>
    <t>9/1/1</t>
    <phoneticPr fontId="30"/>
  </si>
  <si>
    <t>４－５</t>
    <phoneticPr fontId="30"/>
  </si>
  <si>
    <t>8/9/9</t>
    <phoneticPr fontId="30"/>
  </si>
  <si>
    <t>６－７</t>
    <phoneticPr fontId="30"/>
  </si>
  <si>
    <t>10/1/1</t>
    <phoneticPr fontId="30"/>
  </si>
  <si>
    <t>６－８</t>
    <phoneticPr fontId="30"/>
  </si>
  <si>
    <t>2/4/4</t>
    <phoneticPr fontId="30"/>
  </si>
  <si>
    <t>９－１</t>
    <phoneticPr fontId="30"/>
  </si>
  <si>
    <t>5/7/7</t>
    <phoneticPr fontId="30"/>
  </si>
  <si>
    <t>８－９</t>
    <phoneticPr fontId="30"/>
  </si>
  <si>
    <t>6/2/2</t>
    <phoneticPr fontId="30"/>
  </si>
  <si>
    <t>１０－１</t>
    <phoneticPr fontId="37"/>
  </si>
  <si>
    <t>3/4/4</t>
    <phoneticPr fontId="37"/>
  </si>
  <si>
    <t>■Ｂブロック</t>
    <phoneticPr fontId="37"/>
  </si>
  <si>
    <t>【　第１節　】</t>
    <phoneticPr fontId="37"/>
  </si>
  <si>
    <t>【　第２節　】</t>
    <phoneticPr fontId="37"/>
  </si>
  <si>
    <t>【　第３節　】</t>
    <phoneticPr fontId="37"/>
  </si>
  <si>
    <r>
      <t>９／２（</t>
    </r>
    <r>
      <rPr>
        <b/>
        <sz val="12"/>
        <color rgb="FFFF0000"/>
        <rFont val="メイリオ"/>
        <family val="3"/>
        <charset val="128"/>
      </rPr>
      <t>日</t>
    </r>
    <r>
      <rPr>
        <b/>
        <sz val="12"/>
        <color indexed="8"/>
        <rFont val="メイリオ"/>
        <family val="3"/>
        <charset val="128"/>
      </rPr>
      <t>）</t>
    </r>
    <phoneticPr fontId="37"/>
  </si>
  <si>
    <r>
      <t>９／８（</t>
    </r>
    <r>
      <rPr>
        <b/>
        <sz val="12"/>
        <color rgb="FF0000CC"/>
        <rFont val="メイリオ"/>
        <family val="3"/>
        <charset val="128"/>
      </rPr>
      <t>土</t>
    </r>
    <r>
      <rPr>
        <b/>
        <sz val="12"/>
        <color indexed="8"/>
        <rFont val="メイリオ"/>
        <family val="3"/>
        <charset val="128"/>
      </rPr>
      <t>）</t>
    </r>
    <phoneticPr fontId="37"/>
  </si>
  <si>
    <t>陽東小</t>
    <rPh sb="0" eb="1">
      <t>ヨウ</t>
    </rPh>
    <rPh sb="1" eb="2">
      <t>トウ</t>
    </rPh>
    <rPh sb="2" eb="3">
      <t>ショウ</t>
    </rPh>
    <phoneticPr fontId="37"/>
  </si>
  <si>
    <t>陽東ＳＳＳ</t>
    <rPh sb="0" eb="1">
      <t>ヨウ</t>
    </rPh>
    <rPh sb="1" eb="2">
      <t>トウ</t>
    </rPh>
    <phoneticPr fontId="37"/>
  </si>
  <si>
    <t>豊郷ＪＦＣ宇都宮</t>
    <rPh sb="0" eb="2">
      <t>トヨサト</t>
    </rPh>
    <rPh sb="5" eb="8">
      <t>ウツノミヤ</t>
    </rPh>
    <phoneticPr fontId="37"/>
  </si>
  <si>
    <t>3/4/4</t>
    <phoneticPr fontId="30"/>
  </si>
  <si>
    <t>１－３</t>
    <phoneticPr fontId="37"/>
  </si>
  <si>
    <t>6/8/8</t>
    <phoneticPr fontId="37"/>
  </si>
  <si>
    <t>４－７</t>
    <phoneticPr fontId="37"/>
  </si>
  <si>
    <t>5/8/8</t>
    <phoneticPr fontId="37"/>
  </si>
  <si>
    <t>３－７</t>
    <phoneticPr fontId="37"/>
  </si>
  <si>
    <t>4/8/8</t>
    <phoneticPr fontId="37"/>
  </si>
  <si>
    <t>３－４</t>
    <phoneticPr fontId="37"/>
  </si>
  <si>
    <t>1/2/2</t>
    <phoneticPr fontId="30"/>
  </si>
  <si>
    <t>６－８</t>
    <phoneticPr fontId="37"/>
  </si>
  <si>
    <t>1/3/3</t>
    <phoneticPr fontId="37"/>
  </si>
  <si>
    <t>５－８</t>
    <phoneticPr fontId="37"/>
  </si>
  <si>
    <t>4/7/7</t>
    <phoneticPr fontId="37"/>
  </si>
  <si>
    <t>４－８</t>
    <phoneticPr fontId="37"/>
  </si>
  <si>
    <t>3/7/7</t>
    <phoneticPr fontId="37"/>
  </si>
  <si>
    <t>５－６</t>
    <phoneticPr fontId="37"/>
  </si>
  <si>
    <t>２－４</t>
    <phoneticPr fontId="37"/>
  </si>
  <si>
    <t>7/9/9</t>
    <phoneticPr fontId="37"/>
  </si>
  <si>
    <t>６－９</t>
    <phoneticPr fontId="37"/>
  </si>
  <si>
    <t>1/4/4</t>
    <phoneticPr fontId="37"/>
  </si>
  <si>
    <t>５－９</t>
    <phoneticPr fontId="37"/>
  </si>
  <si>
    <t>6/1/1</t>
    <phoneticPr fontId="37"/>
  </si>
  <si>
    <t>７－８</t>
    <phoneticPr fontId="37"/>
  </si>
  <si>
    <t>7－9</t>
    <phoneticPr fontId="37"/>
  </si>
  <si>
    <t>2/4/4</t>
    <phoneticPr fontId="37"/>
  </si>
  <si>
    <t>１－４</t>
    <phoneticPr fontId="37"/>
  </si>
  <si>
    <t>6/9/9</t>
    <phoneticPr fontId="37"/>
  </si>
  <si>
    <t>６－１</t>
    <phoneticPr fontId="37"/>
  </si>
  <si>
    <t>5/9/9</t>
    <phoneticPr fontId="37"/>
  </si>
  <si>
    <t>９－１</t>
    <phoneticPr fontId="37"/>
  </si>
  <si>
    <t>３－５</t>
    <phoneticPr fontId="37"/>
  </si>
  <si>
    <t>２－５</t>
    <phoneticPr fontId="37"/>
  </si>
  <si>
    <t>3/6/6</t>
    <phoneticPr fontId="37"/>
  </si>
  <si>
    <t>７－２</t>
    <phoneticPr fontId="37"/>
  </si>
  <si>
    <t>8/3/3</t>
    <phoneticPr fontId="37"/>
  </si>
  <si>
    <t>２－３</t>
    <phoneticPr fontId="37"/>
  </si>
  <si>
    <t>８－１</t>
    <phoneticPr fontId="37"/>
  </si>
  <si>
    <t>3/5/5</t>
    <phoneticPr fontId="37"/>
  </si>
  <si>
    <t>３－６</t>
    <phoneticPr fontId="37"/>
  </si>
  <si>
    <t>2/5/5</t>
    <phoneticPr fontId="37"/>
  </si>
  <si>
    <t>８－３</t>
    <phoneticPr fontId="37"/>
  </si>
  <si>
    <t>7/2/2</t>
    <phoneticPr fontId="37"/>
  </si>
  <si>
    <t>４－５</t>
    <phoneticPr fontId="37"/>
  </si>
  <si>
    <t>6/7/7</t>
    <phoneticPr fontId="37"/>
  </si>
  <si>
    <t>４－６</t>
    <phoneticPr fontId="37"/>
  </si>
  <si>
    <t>9/2/2</t>
    <phoneticPr fontId="37"/>
  </si>
  <si>
    <t>７－１</t>
    <phoneticPr fontId="37"/>
  </si>
  <si>
    <t>8/2/2</t>
    <phoneticPr fontId="37"/>
  </si>
  <si>
    <t>９－４</t>
    <phoneticPr fontId="37"/>
  </si>
  <si>
    <t>1/5/5</t>
    <phoneticPr fontId="37"/>
  </si>
  <si>
    <t>⑧13:40</t>
    <phoneticPr fontId="37"/>
  </si>
  <si>
    <t>６－７</t>
    <phoneticPr fontId="37"/>
  </si>
  <si>
    <t>8/9/9</t>
    <phoneticPr fontId="37"/>
  </si>
  <si>
    <t>９－２</t>
    <phoneticPr fontId="37"/>
  </si>
  <si>
    <t>5/7/7</t>
    <phoneticPr fontId="37"/>
  </si>
  <si>
    <t>８－２</t>
    <phoneticPr fontId="37"/>
  </si>
  <si>
    <t>9/3/3</t>
    <phoneticPr fontId="37"/>
  </si>
  <si>
    <t>１－５</t>
    <phoneticPr fontId="37"/>
  </si>
  <si>
    <t>2/6/6</t>
    <phoneticPr fontId="37"/>
  </si>
  <si>
    <t>⑨14:20</t>
    <phoneticPr fontId="37"/>
  </si>
  <si>
    <t>８－９</t>
    <phoneticPr fontId="37"/>
  </si>
  <si>
    <t>4/5/5</t>
    <phoneticPr fontId="37"/>
  </si>
  <si>
    <t>５－７</t>
    <phoneticPr fontId="37"/>
  </si>
  <si>
    <t>4/6/6</t>
    <phoneticPr fontId="37"/>
  </si>
  <si>
    <t>９－３</t>
    <phoneticPr fontId="37"/>
  </si>
  <si>
    <t>7/1/1</t>
    <phoneticPr fontId="37"/>
  </si>
  <si>
    <t>２－６</t>
    <phoneticPr fontId="37"/>
  </si>
  <si>
    <t>9/4/4</t>
    <phoneticPr fontId="37"/>
  </si>
  <si>
    <t>■Ｃブロック</t>
    <phoneticPr fontId="37"/>
  </si>
  <si>
    <t>サウス宇都宮ＳＣ</t>
    <rPh sb="3" eb="6">
      <t>ウツノミヤ</t>
    </rPh>
    <phoneticPr fontId="37"/>
  </si>
  <si>
    <r>
      <rPr>
        <b/>
        <sz val="14"/>
        <color indexed="8"/>
        <rFont val="ＭＳ Ｐゴシック"/>
        <family val="3"/>
        <charset val="128"/>
      </rPr>
      <t>Ａ</t>
    </r>
    <r>
      <rPr>
        <sz val="14"/>
        <color indexed="8"/>
        <rFont val="ＭＳ Ｐゴシック"/>
        <family val="3"/>
        <charset val="128"/>
      </rPr>
      <t>ブロック</t>
    </r>
    <phoneticPr fontId="30"/>
  </si>
  <si>
    <t>試合数</t>
    <rPh sb="0" eb="2">
      <t>シアイ</t>
    </rPh>
    <rPh sb="2" eb="3">
      <t>スウ</t>
    </rPh>
    <phoneticPr fontId="30"/>
  </si>
  <si>
    <t>勝ち点</t>
    <rPh sb="0" eb="1">
      <t>カ</t>
    </rPh>
    <rPh sb="2" eb="3">
      <t>テン</t>
    </rPh>
    <phoneticPr fontId="30"/>
  </si>
  <si>
    <t>勝ち点率</t>
    <rPh sb="0" eb="1">
      <t>カ</t>
    </rPh>
    <rPh sb="2" eb="3">
      <t>テン</t>
    </rPh>
    <rPh sb="3" eb="4">
      <t>リツ</t>
    </rPh>
    <phoneticPr fontId="30"/>
  </si>
  <si>
    <t>得失差</t>
    <rPh sb="0" eb="2">
      <t>トクシツ</t>
    </rPh>
    <rPh sb="2" eb="3">
      <t>サ</t>
    </rPh>
    <phoneticPr fontId="24"/>
  </si>
  <si>
    <t>得点</t>
    <rPh sb="0" eb="2">
      <t>トクテン</t>
    </rPh>
    <phoneticPr fontId="24"/>
  </si>
  <si>
    <t>ブロック
順位</t>
    <rPh sb="5" eb="7">
      <t>ジュンイ</t>
    </rPh>
    <phoneticPr fontId="30"/>
  </si>
  <si>
    <t>総合
順位</t>
    <rPh sb="0" eb="2">
      <t>ソウゴウ</t>
    </rPh>
    <rPh sb="3" eb="5">
      <t>ジュンイ</t>
    </rPh>
    <phoneticPr fontId="37"/>
  </si>
  <si>
    <t>A01</t>
    <phoneticPr fontId="37"/>
  </si>
  <si>
    <t>－</t>
  </si>
  <si>
    <t>A02</t>
    <phoneticPr fontId="37"/>
  </si>
  <si>
    <t>－</t>
    <phoneticPr fontId="30"/>
  </si>
  <si>
    <t>A03</t>
    <phoneticPr fontId="37"/>
  </si>
  <si>
    <t>A04</t>
    <phoneticPr fontId="37"/>
  </si>
  <si>
    <t>A05</t>
    <phoneticPr fontId="37"/>
  </si>
  <si>
    <t>A06</t>
    <phoneticPr fontId="37"/>
  </si>
  <si>
    <t>A07</t>
    <phoneticPr fontId="37"/>
  </si>
  <si>
    <t>A08</t>
    <phoneticPr fontId="37"/>
  </si>
  <si>
    <t>A09</t>
    <phoneticPr fontId="37"/>
  </si>
  <si>
    <t>A10</t>
    <phoneticPr fontId="37"/>
  </si>
  <si>
    <r>
      <rPr>
        <b/>
        <sz val="14"/>
        <color indexed="8"/>
        <rFont val="ＭＳ Ｐゴシック"/>
        <family val="3"/>
        <charset val="128"/>
      </rPr>
      <t>Ｂ</t>
    </r>
    <r>
      <rPr>
        <sz val="14"/>
        <color indexed="8"/>
        <rFont val="ＭＳ Ｐゴシック"/>
        <family val="3"/>
        <charset val="128"/>
      </rPr>
      <t>ブロック</t>
    </r>
    <phoneticPr fontId="30"/>
  </si>
  <si>
    <t>B01</t>
    <phoneticPr fontId="37"/>
  </si>
  <si>
    <t>B02</t>
    <phoneticPr fontId="37"/>
  </si>
  <si>
    <t>B03</t>
    <phoneticPr fontId="37"/>
  </si>
  <si>
    <t>B04</t>
    <phoneticPr fontId="37"/>
  </si>
  <si>
    <t>B05</t>
    <phoneticPr fontId="37"/>
  </si>
  <si>
    <t>B06</t>
    <phoneticPr fontId="37"/>
  </si>
  <si>
    <t>B07</t>
    <phoneticPr fontId="37"/>
  </si>
  <si>
    <t>B08</t>
    <phoneticPr fontId="37"/>
  </si>
  <si>
    <t>B09</t>
    <phoneticPr fontId="37"/>
  </si>
  <si>
    <r>
      <rPr>
        <b/>
        <sz val="14"/>
        <color indexed="8"/>
        <rFont val="ＭＳ Ｐゴシック"/>
        <family val="3"/>
        <charset val="128"/>
      </rPr>
      <t>Ｃ</t>
    </r>
    <r>
      <rPr>
        <sz val="14"/>
        <color indexed="8"/>
        <rFont val="ＭＳ Ｐゴシック"/>
        <family val="3"/>
        <charset val="128"/>
      </rPr>
      <t>ブロック</t>
    </r>
    <phoneticPr fontId="30"/>
  </si>
  <si>
    <t>C01</t>
    <phoneticPr fontId="37"/>
  </si>
  <si>
    <t>C02</t>
    <phoneticPr fontId="37"/>
  </si>
  <si>
    <t>C03</t>
    <phoneticPr fontId="37"/>
  </si>
  <si>
    <t>C04</t>
    <phoneticPr fontId="37"/>
  </si>
  <si>
    <t>C05</t>
    <phoneticPr fontId="37"/>
  </si>
  <si>
    <t>C06</t>
    <phoneticPr fontId="37"/>
  </si>
  <si>
    <t>C07</t>
    <phoneticPr fontId="37"/>
  </si>
  <si>
    <t>C08</t>
    <phoneticPr fontId="37"/>
  </si>
  <si>
    <t>C09</t>
    <phoneticPr fontId="37"/>
  </si>
  <si>
    <t>勝ち点率＝勝ち点÷（試合数×３）</t>
    <rPh sb="0" eb="1">
      <t>カ</t>
    </rPh>
    <rPh sb="2" eb="3">
      <t>テン</t>
    </rPh>
    <rPh sb="3" eb="4">
      <t>リツ</t>
    </rPh>
    <rPh sb="5" eb="6">
      <t>カ</t>
    </rPh>
    <rPh sb="7" eb="8">
      <t>テン</t>
    </rPh>
    <rPh sb="10" eb="12">
      <t>シアイ</t>
    </rPh>
    <rPh sb="12" eb="13">
      <t>スウ</t>
    </rPh>
    <phoneticPr fontId="30"/>
  </si>
  <si>
    <t>試合数</t>
    <rPh sb="0" eb="3">
      <t>シアイスウ</t>
    </rPh>
    <phoneticPr fontId="30"/>
  </si>
  <si>
    <t>勝ち点率</t>
    <phoneticPr fontId="30"/>
  </si>
  <si>
    <t>Ｃ06</t>
  </si>
  <si>
    <t>Ｂ02</t>
  </si>
  <si>
    <t>Ｃ03</t>
  </si>
  <si>
    <t>国本ＪＳＣ</t>
  </si>
  <si>
    <t>Ａ05</t>
  </si>
  <si>
    <t>昭和・戸祭ＳＣ</t>
  </si>
  <si>
    <t>Ａ02</t>
  </si>
  <si>
    <t>Ｂ04</t>
  </si>
  <si>
    <t>Ｓ４スペランツァ</t>
  </si>
  <si>
    <t>Ｃ07</t>
  </si>
  <si>
    <t>Ｂ08</t>
    <phoneticPr fontId="37"/>
  </si>
  <si>
    <t>Ａ08</t>
  </si>
  <si>
    <t>陽東ＳＳＳ</t>
  </si>
  <si>
    <t>Ｂ06</t>
  </si>
  <si>
    <t>Ａ03</t>
  </si>
  <si>
    <t>富士見ＳＳＳ</t>
  </si>
  <si>
    <t>Ｂ03</t>
  </si>
  <si>
    <t>Ｃ05</t>
  </si>
  <si>
    <t>Ｃ02</t>
  </si>
  <si>
    <t>雀宮ＦＣ</t>
  </si>
  <si>
    <t>Ａ04</t>
  </si>
  <si>
    <t>ブラッドレスＳＳ</t>
  </si>
  <si>
    <t>Ｂ07</t>
  </si>
  <si>
    <t>シャルムグランツＳＣ</t>
  </si>
  <si>
    <t>Ａ01</t>
    <phoneticPr fontId="37"/>
  </si>
  <si>
    <t>Ａ07</t>
  </si>
  <si>
    <t>カテット白沢ＳＳ</t>
  </si>
  <si>
    <t>Ｃ01</t>
  </si>
  <si>
    <t>ＳＵＧＡＯ ＳＣ</t>
  </si>
  <si>
    <t>Ｂ05</t>
  </si>
  <si>
    <t>上河内ＪＳＣ</t>
  </si>
  <si>
    <t>Ａ06</t>
  </si>
  <si>
    <t>ＦＣブロケード</t>
  </si>
  <si>
    <t>Ｂ01</t>
  </si>
  <si>
    <t>清原ＳＳＳ</t>
  </si>
  <si>
    <t>Ｃ04</t>
  </si>
  <si>
    <t>チーム名</t>
    <rPh sb="3" eb="4">
      <t>メイ</t>
    </rPh>
    <phoneticPr fontId="30"/>
  </si>
  <si>
    <t>Ａ09</t>
    <phoneticPr fontId="4"/>
  </si>
  <si>
    <t>Ａ10</t>
    <phoneticPr fontId="4"/>
  </si>
  <si>
    <t>Ｂ09</t>
    <phoneticPr fontId="37"/>
  </si>
  <si>
    <t>Ｃ08</t>
  </si>
  <si>
    <t>Ｃ09</t>
  </si>
  <si>
    <t>ＪＦＡ　U-10サッカーリーグ2018（in栃木） 宇河地域リーグ戦（後期）　星取表</t>
    <rPh sb="35" eb="37">
      <t>コウキ</t>
    </rPh>
    <rPh sb="39" eb="42">
      <t>ホシトリヒョウ</t>
    </rPh>
    <phoneticPr fontId="30"/>
  </si>
  <si>
    <t>ＪＦＡ　U-10サッカーリーグ2018（in栃木） 宇河地域リーグ戦（後期）</t>
    <rPh sb="35" eb="36">
      <t>アト</t>
    </rPh>
    <phoneticPr fontId="30"/>
  </si>
  <si>
    <r>
      <t>警告　　</t>
    </r>
    <r>
      <rPr>
        <strike/>
        <sz val="12"/>
        <color theme="1"/>
        <rFont val="AR P丸ゴシック体M"/>
        <family val="3"/>
        <charset val="128"/>
      </rPr>
      <t>退場</t>
    </r>
    <rPh sb="0" eb="2">
      <t>ケイコク</t>
    </rPh>
    <rPh sb="4" eb="6">
      <t>タイジョウ</t>
    </rPh>
    <phoneticPr fontId="4"/>
  </si>
  <si>
    <t>ＳＵＧＡＯ ＳＣ</t>
    <phoneticPr fontId="4"/>
  </si>
  <si>
    <t>大関　優斗</t>
    <rPh sb="0" eb="2">
      <t>オオゼキ</t>
    </rPh>
    <rPh sb="3" eb="5">
      <t>ユウト</t>
    </rPh>
    <phoneticPr fontId="4"/>
  </si>
  <si>
    <t>バックチャージ</t>
    <phoneticPr fontId="4"/>
  </si>
  <si>
    <r>
      <t>警告　</t>
    </r>
    <r>
      <rPr>
        <b/>
        <strike/>
        <sz val="10"/>
        <color theme="1"/>
        <rFont val="メイリオ"/>
        <family val="3"/>
        <charset val="128"/>
      </rPr>
      <t>　退場</t>
    </r>
    <rPh sb="0" eb="2">
      <t>ケイコク</t>
    </rPh>
    <rPh sb="4" eb="6">
      <t>タイジョウ</t>
    </rPh>
    <phoneticPr fontId="4"/>
  </si>
  <si>
    <t>栃木ＳＣジュニア</t>
  </si>
  <si>
    <t>栃木ＳＣジュニア</t>
    <rPh sb="0" eb="2">
      <t>トチギ</t>
    </rPh>
    <phoneticPr fontId="4"/>
  </si>
  <si>
    <t>五月女　雄平</t>
    <rPh sb="0" eb="3">
      <t>サオトメ</t>
    </rPh>
    <rPh sb="4" eb="6">
      <t>ユウヘイ</t>
    </rPh>
    <phoneticPr fontId="4"/>
  </si>
  <si>
    <t>濱田　空輝</t>
    <rPh sb="0" eb="2">
      <t>ハマダ</t>
    </rPh>
    <rPh sb="3" eb="4">
      <t>ソラ</t>
    </rPh>
    <rPh sb="4" eb="5">
      <t>カガヤ</t>
    </rPh>
    <phoneticPr fontId="4"/>
  </si>
  <si>
    <t>キーパーに対する威嚇行為</t>
    <rPh sb="5" eb="6">
      <t>タイ</t>
    </rPh>
    <rPh sb="8" eb="10">
      <t>イカク</t>
    </rPh>
    <rPh sb="10" eb="12">
      <t>コウイ</t>
    </rPh>
    <phoneticPr fontId="4"/>
  </si>
  <si>
    <t>キーパーに対する飛び蹴り</t>
    <rPh sb="5" eb="6">
      <t>タイ</t>
    </rPh>
    <rPh sb="8" eb="9">
      <t>ト</t>
    </rPh>
    <rPh sb="10" eb="11">
      <t>ケ</t>
    </rPh>
    <phoneticPr fontId="4"/>
  </si>
  <si>
    <t>Ａ09</t>
  </si>
  <si>
    <t>Ａ10</t>
  </si>
  <si>
    <t>Ｂ09</t>
  </si>
  <si>
    <t>ＦＣアネーロ宇都宮 U10</t>
  </si>
  <si>
    <t>ＦＣアリーバ</t>
  </si>
  <si>
    <t>ＦＣペンサーレ</t>
  </si>
  <si>
    <t>姿川第一ＦＣ</t>
  </si>
  <si>
    <t>豊郷ＪＦＣ宇都宮</t>
  </si>
  <si>
    <t>石井ＦＣ</t>
  </si>
  <si>
    <t>ｕｎｉｏｎ ｓｃ</t>
  </si>
  <si>
    <t>みはらＳＣ Ｊｒ</t>
  </si>
  <si>
    <t>ＦＣグラシアス</t>
  </si>
  <si>
    <t>サウス宇都宮ＳＣ</t>
  </si>
  <si>
    <t>ＦＣグランディール宇都宮</t>
  </si>
  <si>
    <t>宇都宮北部ＦＣトレ</t>
  </si>
  <si>
    <t>ともぞうＳＣ U10</t>
  </si>
  <si>
    <t>Ｃ01</t>
    <phoneticPr fontId="4"/>
  </si>
  <si>
    <t>－</t>
    <phoneticPr fontId="4"/>
  </si>
  <si>
    <t>－</t>
    <phoneticPr fontId="4"/>
  </si>
  <si>
    <t>－</t>
    <phoneticPr fontId="30"/>
  </si>
  <si>
    <t>チーム</t>
    <phoneticPr fontId="4"/>
  </si>
  <si>
    <t>順位</t>
    <rPh sb="0" eb="2">
      <t>ジュンイ</t>
    </rPh>
    <phoneticPr fontId="4"/>
  </si>
  <si>
    <t>1/6/6</t>
    <phoneticPr fontId="37"/>
  </si>
  <si>
    <t>2/7/7</t>
    <phoneticPr fontId="37"/>
  </si>
  <si>
    <t>10/3/3</t>
    <phoneticPr fontId="37"/>
  </si>
  <si>
    <t>7/10/10</t>
    <phoneticPr fontId="37"/>
  </si>
  <si>
    <t>3/8/8</t>
    <phoneticPr fontId="37"/>
  </si>
  <si>
    <t>上河内ＪＳＣ</t>
    <rPh sb="0" eb="3">
      <t>カミカワチ</t>
    </rPh>
    <phoneticPr fontId="4"/>
  </si>
  <si>
    <t>高城　瑛太</t>
    <rPh sb="0" eb="2">
      <t>タカギ</t>
    </rPh>
    <rPh sb="3" eb="5">
      <t>エイタ</t>
    </rPh>
    <phoneticPr fontId="4"/>
  </si>
  <si>
    <t>得点機会時の故意のﾊﾝﾄﾞ</t>
    <rPh sb="0" eb="2">
      <t>トクテン</t>
    </rPh>
    <rPh sb="2" eb="4">
      <t>キカイ</t>
    </rPh>
    <rPh sb="4" eb="5">
      <t>ジ</t>
    </rPh>
    <rPh sb="6" eb="8">
      <t>コイ</t>
    </rPh>
    <phoneticPr fontId="4"/>
  </si>
  <si>
    <t>-</t>
    <phoneticPr fontId="24"/>
  </si>
  <si>
    <t>順位表　（９／２３　全節終了時）</t>
    <rPh sb="0" eb="2">
      <t>ジュンイ</t>
    </rPh>
    <rPh sb="10" eb="11">
      <t>ゼン</t>
    </rPh>
    <rPh sb="11" eb="12">
      <t>セツ</t>
    </rPh>
    <rPh sb="12" eb="15">
      <t>シュウリョウジ</t>
    </rPh>
    <phoneticPr fontId="30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</si>
</sst>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[$-411]ggge&quot;年&quot;m&quot;月&quot;d&quot;日&quot;;@"/>
    <numFmt numFmtId="177" formatCode="yyyy/m/d&quot;(&quot;aaa&quot;)&quot;"/>
    <numFmt numFmtId="178" formatCode="yyyy&quot;年&quot;m&quot;月&quot;d&quot;日&quot;;@"/>
    <numFmt numFmtId="179" formatCode="m/d;@"/>
    <numFmt numFmtId="180" formatCode="0.00000"/>
  </numFmts>
  <fonts count="7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2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i/>
      <u/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i/>
      <sz val="14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rgb="FFFF0000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b/>
      <i/>
      <sz val="14"/>
      <color theme="1"/>
      <name val="AR P丸ゴシック体M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i/>
      <u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b/>
      <sz val="12"/>
      <color rgb="FF0000CC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1"/>
      <color rgb="FF0000CC"/>
      <name val="AR丸ゴシック体M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rgb="FF0000CC"/>
      <name val="メイリオ"/>
      <family val="3"/>
      <charset val="128"/>
    </font>
    <font>
      <sz val="6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trike/>
      <sz val="12"/>
      <color theme="1"/>
      <name val="AR P丸ゴシック体M"/>
      <family val="3"/>
      <charset val="128"/>
    </font>
    <font>
      <b/>
      <strike/>
      <sz val="10"/>
      <color theme="1"/>
      <name val="メイリオ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lightGray"/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>
      <alignment vertical="center"/>
    </xf>
    <xf numFmtId="0" fontId="1" fillId="0" borderId="0">
      <alignment vertical="center"/>
    </xf>
    <xf numFmtId="0" fontId="28" fillId="0" borderId="0"/>
    <xf numFmtId="0" fontId="3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5" fillId="14" borderId="86" applyNumberFormat="0" applyFont="0" applyAlignment="0" applyProtection="0">
      <alignment vertical="center"/>
    </xf>
    <xf numFmtId="6" fontId="45" fillId="0" borderId="0" applyFont="0" applyFill="0" applyBorder="0" applyAlignment="0" applyProtection="0">
      <alignment vertical="center"/>
    </xf>
    <xf numFmtId="6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/>
    <xf numFmtId="0" fontId="4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</cellStyleXfs>
  <cellXfs count="53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176" fontId="22" fillId="0" borderId="0" xfId="1" applyNumberFormat="1" applyFont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76" fontId="22" fillId="0" borderId="0" xfId="1" applyNumberFormat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3" fillId="0" borderId="0" xfId="1" applyFont="1" applyBorder="1" applyAlignment="1">
      <alignment vertical="center" textRotation="255" shrinkToFit="1"/>
    </xf>
    <xf numFmtId="0" fontId="19" fillId="0" borderId="0" xfId="1" applyFont="1" applyBorder="1" applyAlignment="1">
      <alignment vertical="center"/>
    </xf>
    <xf numFmtId="0" fontId="19" fillId="0" borderId="33" xfId="1" applyFont="1" applyFill="1" applyBorder="1" applyAlignment="1">
      <alignment vertical="center" shrinkToFit="1"/>
    </xf>
    <xf numFmtId="0" fontId="23" fillId="0" borderId="16" xfId="1" applyFont="1" applyFill="1" applyBorder="1" applyAlignment="1">
      <alignment horizontal="center" vertical="center" shrinkToFit="1"/>
    </xf>
    <xf numFmtId="0" fontId="23" fillId="0" borderId="16" xfId="1" quotePrefix="1" applyFont="1" applyFill="1" applyBorder="1" applyAlignment="1">
      <alignment horizontal="center" vertical="center" shrinkToFit="1"/>
    </xf>
    <xf numFmtId="0" fontId="23" fillId="0" borderId="11" xfId="1" applyFont="1" applyFill="1" applyBorder="1" applyAlignment="1">
      <alignment horizontal="center" vertical="center" shrinkToFit="1"/>
    </xf>
    <xf numFmtId="0" fontId="23" fillId="0" borderId="11" xfId="1" quotePrefix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shrinkToFit="1"/>
    </xf>
    <xf numFmtId="0" fontId="23" fillId="0" borderId="22" xfId="1" quotePrefix="1" applyFont="1" applyFill="1" applyBorder="1" applyAlignment="1">
      <alignment horizontal="center" vertical="center" shrinkToFit="1"/>
    </xf>
    <xf numFmtId="0" fontId="23" fillId="0" borderId="61" xfId="1" applyFont="1" applyFill="1" applyBorder="1" applyAlignment="1">
      <alignment horizontal="center" vertical="center" shrinkToFit="1"/>
    </xf>
    <xf numFmtId="0" fontId="23" fillId="0" borderId="61" xfId="1" quotePrefix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 shrinkToFit="1"/>
    </xf>
    <xf numFmtId="20" fontId="20" fillId="0" borderId="0" xfId="1" applyNumberFormat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vertical="center" shrinkToFit="1"/>
    </xf>
    <xf numFmtId="0" fontId="19" fillId="0" borderId="0" xfId="1" quotePrefix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vertical="center"/>
    </xf>
    <xf numFmtId="0" fontId="31" fillId="0" borderId="0" xfId="2" applyFont="1"/>
    <xf numFmtId="0" fontId="34" fillId="0" borderId="76" xfId="2" applyFont="1" applyBorder="1" applyAlignment="1">
      <alignment horizontal="center" vertical="center" shrinkToFit="1"/>
    </xf>
    <xf numFmtId="179" fontId="38" fillId="0" borderId="4" xfId="3" applyNumberFormat="1" applyFont="1" applyBorder="1" applyAlignment="1">
      <alignment horizontal="center" vertical="center"/>
    </xf>
    <xf numFmtId="0" fontId="39" fillId="0" borderId="4" xfId="3" applyFont="1" applyBorder="1" applyAlignment="1">
      <alignment horizontal="center" vertical="center"/>
    </xf>
    <xf numFmtId="0" fontId="34" fillId="0" borderId="4" xfId="2" applyFont="1" applyBorder="1" applyAlignment="1">
      <alignment horizontal="center" vertical="center" shrinkToFit="1"/>
    </xf>
    <xf numFmtId="0" fontId="34" fillId="0" borderId="4" xfId="2" applyFont="1" applyBorder="1" applyAlignment="1">
      <alignment horizontal="left" vertical="center" shrinkToFit="1"/>
    </xf>
    <xf numFmtId="0" fontId="40" fillId="0" borderId="4" xfId="3" applyFont="1" applyBorder="1" applyAlignment="1">
      <alignment horizontal="center" vertical="center"/>
    </xf>
    <xf numFmtId="179" fontId="41" fillId="0" borderId="2" xfId="3" applyNumberFormat="1" applyFont="1" applyBorder="1" applyAlignment="1">
      <alignment horizontal="center" vertical="center"/>
    </xf>
    <xf numFmtId="0" fontId="42" fillId="0" borderId="2" xfId="3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 shrinkToFit="1"/>
    </xf>
    <xf numFmtId="0" fontId="32" fillId="0" borderId="2" xfId="2" applyFont="1" applyBorder="1" applyAlignment="1">
      <alignment horizontal="left" vertical="center" shrinkToFit="1"/>
    </xf>
    <xf numFmtId="0" fontId="43" fillId="0" borderId="4" xfId="2" applyFont="1" applyBorder="1" applyAlignment="1">
      <alignment horizontal="center" vertical="center" wrapText="1" shrinkToFit="1"/>
    </xf>
    <xf numFmtId="0" fontId="31" fillId="0" borderId="0" xfId="2" applyFont="1" applyBorder="1" applyAlignment="1"/>
    <xf numFmtId="0" fontId="5" fillId="0" borderId="11" xfId="3" applyFont="1" applyBorder="1" applyAlignment="1">
      <alignment horizontal="center" vertical="center"/>
    </xf>
    <xf numFmtId="56" fontId="5" fillId="0" borderId="11" xfId="3" applyNumberFormat="1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56" fontId="5" fillId="0" borderId="4" xfId="3" applyNumberFormat="1" applyFont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56" fontId="5" fillId="0" borderId="41" xfId="3" applyNumberFormat="1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63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66" xfId="3" applyFont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5" fillId="0" borderId="80" xfId="3" applyFont="1" applyBorder="1" applyAlignment="1">
      <alignment horizontal="center" vertical="center"/>
    </xf>
    <xf numFmtId="0" fontId="5" fillId="0" borderId="81" xfId="3" applyFont="1" applyBorder="1" applyAlignment="1">
      <alignment horizontal="center" vertical="center"/>
    </xf>
    <xf numFmtId="0" fontId="5" fillId="0" borderId="82" xfId="3" applyFont="1" applyBorder="1" applyAlignment="1">
      <alignment horizontal="center" vertical="center"/>
    </xf>
    <xf numFmtId="0" fontId="5" fillId="0" borderId="58" xfId="3" applyFont="1" applyBorder="1" applyAlignment="1">
      <alignment horizontal="center" vertical="center"/>
    </xf>
    <xf numFmtId="20" fontId="5" fillId="0" borderId="11" xfId="3" applyNumberFormat="1" applyFont="1" applyBorder="1" applyAlignment="1">
      <alignment horizontal="right" vertical="center"/>
    </xf>
    <xf numFmtId="20" fontId="5" fillId="0" borderId="67" xfId="3" applyNumberFormat="1" applyFont="1" applyBorder="1" applyAlignment="1">
      <alignment horizontal="right" vertical="center"/>
    </xf>
    <xf numFmtId="0" fontId="5" fillId="0" borderId="68" xfId="3" applyFont="1" applyBorder="1" applyAlignment="1">
      <alignment horizontal="center" vertical="center"/>
    </xf>
    <xf numFmtId="20" fontId="5" fillId="0" borderId="4" xfId="3" applyNumberFormat="1" applyFont="1" applyBorder="1" applyAlignment="1">
      <alignment horizontal="right" vertical="center"/>
    </xf>
    <xf numFmtId="20" fontId="5" fillId="0" borderId="69" xfId="3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20" fontId="5" fillId="0" borderId="81" xfId="3" applyNumberFormat="1" applyFont="1" applyBorder="1" applyAlignment="1">
      <alignment horizontal="right" vertical="center"/>
    </xf>
    <xf numFmtId="20" fontId="5" fillId="0" borderId="82" xfId="3" applyNumberFormat="1" applyFont="1" applyBorder="1" applyAlignment="1">
      <alignment horizontal="right" vertical="center"/>
    </xf>
    <xf numFmtId="0" fontId="31" fillId="0" borderId="33" xfId="2" applyFont="1" applyBorder="1" applyAlignment="1"/>
    <xf numFmtId="0" fontId="31" fillId="0" borderId="42" xfId="2" applyFont="1" applyBorder="1"/>
    <xf numFmtId="0" fontId="5" fillId="0" borderId="56" xfId="3" applyFont="1" applyBorder="1" applyAlignment="1">
      <alignment horizontal="center" vertical="center"/>
    </xf>
    <xf numFmtId="0" fontId="31" fillId="0" borderId="64" xfId="2" applyFont="1" applyBorder="1"/>
    <xf numFmtId="0" fontId="31" fillId="0" borderId="34" xfId="2" applyFont="1" applyBorder="1"/>
    <xf numFmtId="0" fontId="31" fillId="0" borderId="35" xfId="2" applyFont="1" applyBorder="1" applyAlignment="1"/>
    <xf numFmtId="0" fontId="5" fillId="0" borderId="26" xfId="3" applyFont="1" applyBorder="1" applyAlignment="1">
      <alignment horizontal="center" vertical="center"/>
    </xf>
    <xf numFmtId="0" fontId="31" fillId="0" borderId="83" xfId="2" applyFont="1" applyBorder="1"/>
    <xf numFmtId="0" fontId="31" fillId="0" borderId="84" xfId="2" applyFont="1" applyBorder="1"/>
    <xf numFmtId="0" fontId="5" fillId="0" borderId="40" xfId="3" applyFont="1" applyBorder="1" applyAlignment="1">
      <alignment horizontal="center" vertical="center"/>
    </xf>
    <xf numFmtId="0" fontId="31" fillId="0" borderId="41" xfId="2" applyFont="1" applyBorder="1"/>
    <xf numFmtId="0" fontId="31" fillId="0" borderId="43" xfId="2" applyFont="1" applyBorder="1"/>
    <xf numFmtId="0" fontId="5" fillId="0" borderId="57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20" fontId="5" fillId="0" borderId="26" xfId="3" applyNumberFormat="1" applyFont="1" applyBorder="1" applyAlignment="1">
      <alignment horizontal="right" vertical="center"/>
    </xf>
    <xf numFmtId="0" fontId="5" fillId="0" borderId="39" xfId="3" applyFont="1" applyBorder="1" applyAlignment="1">
      <alignment horizontal="center" vertical="center"/>
    </xf>
    <xf numFmtId="0" fontId="5" fillId="3" borderId="26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20" fontId="5" fillId="0" borderId="2" xfId="3" applyNumberFormat="1" applyFont="1" applyBorder="1" applyAlignment="1">
      <alignment horizontal="right" vertical="center"/>
    </xf>
    <xf numFmtId="0" fontId="5" fillId="0" borderId="50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3" borderId="49" xfId="3" applyFont="1" applyFill="1" applyBorder="1" applyAlignment="1">
      <alignment horizontal="center" vertical="center"/>
    </xf>
    <xf numFmtId="0" fontId="5" fillId="3" borderId="50" xfId="3" applyFont="1" applyFill="1" applyBorder="1" applyAlignment="1">
      <alignment horizontal="center" vertical="center"/>
    </xf>
    <xf numFmtId="20" fontId="5" fillId="0" borderId="56" xfId="3" applyNumberFormat="1" applyFont="1" applyBorder="1" applyAlignment="1">
      <alignment horizontal="right" vertical="center"/>
    </xf>
    <xf numFmtId="0" fontId="31" fillId="3" borderId="85" xfId="2" applyFont="1" applyFill="1" applyBorder="1"/>
    <xf numFmtId="0" fontId="51" fillId="0" borderId="0" xfId="24" applyFont="1" applyFill="1">
      <alignment vertical="center"/>
    </xf>
    <xf numFmtId="49" fontId="50" fillId="0" borderId="0" xfId="24" applyNumberFormat="1" applyFont="1" applyFill="1" applyAlignment="1">
      <alignment vertical="center"/>
    </xf>
    <xf numFmtId="49" fontId="51" fillId="0" borderId="0" xfId="24" applyNumberFormat="1" applyFont="1" applyFill="1">
      <alignment vertical="center"/>
    </xf>
    <xf numFmtId="0" fontId="53" fillId="0" borderId="26" xfId="24" applyFont="1" applyFill="1" applyBorder="1" applyAlignment="1">
      <alignment horizontal="center" vertical="center"/>
    </xf>
    <xf numFmtId="0" fontId="53" fillId="0" borderId="87" xfId="24" applyFont="1" applyFill="1" applyBorder="1" applyAlignment="1">
      <alignment horizontal="center" vertical="center"/>
    </xf>
    <xf numFmtId="49" fontId="53" fillId="0" borderId="91" xfId="24" applyNumberFormat="1" applyFont="1" applyFill="1" applyBorder="1" applyAlignment="1">
      <alignment horizontal="center" vertical="center"/>
    </xf>
    <xf numFmtId="49" fontId="53" fillId="0" borderId="88" xfId="24" applyNumberFormat="1" applyFont="1" applyFill="1" applyBorder="1" applyAlignment="1">
      <alignment horizontal="center" vertical="center"/>
    </xf>
    <xf numFmtId="49" fontId="53" fillId="0" borderId="93" xfId="24" applyNumberFormat="1" applyFont="1" applyFill="1" applyBorder="1" applyAlignment="1">
      <alignment horizontal="justify" vertical="center"/>
    </xf>
    <xf numFmtId="49" fontId="21" fillId="0" borderId="91" xfId="24" applyNumberFormat="1" applyFont="1" applyFill="1" applyBorder="1" applyAlignment="1">
      <alignment horizontal="center" vertical="center" shrinkToFit="1"/>
    </xf>
    <xf numFmtId="49" fontId="21" fillId="0" borderId="92" xfId="24" applyNumberFormat="1" applyFont="1" applyFill="1" applyBorder="1" applyAlignment="1">
      <alignment horizontal="center" vertical="center"/>
    </xf>
    <xf numFmtId="49" fontId="53" fillId="0" borderId="79" xfId="24" applyNumberFormat="1" applyFont="1" applyFill="1" applyBorder="1" applyAlignment="1">
      <alignment horizontal="justify" vertical="center"/>
    </xf>
    <xf numFmtId="49" fontId="53" fillId="0" borderId="14" xfId="24" applyNumberFormat="1" applyFont="1" applyFill="1" applyBorder="1" applyAlignment="1">
      <alignment horizontal="center" vertical="center" shrinkToFit="1"/>
    </xf>
    <xf numFmtId="49" fontId="53" fillId="0" borderId="15" xfId="24" applyNumberFormat="1" applyFont="1" applyFill="1" applyBorder="1" applyAlignment="1">
      <alignment horizontal="center" vertical="center"/>
    </xf>
    <xf numFmtId="49" fontId="53" fillId="0" borderId="91" xfId="24" applyNumberFormat="1" applyFont="1" applyFill="1" applyBorder="1" applyAlignment="1">
      <alignment horizontal="center" vertical="center" shrinkToFit="1"/>
    </xf>
    <xf numFmtId="49" fontId="53" fillId="0" borderId="92" xfId="24" applyNumberFormat="1" applyFont="1" applyFill="1" applyBorder="1" applyAlignment="1">
      <alignment horizontal="center" vertical="center"/>
    </xf>
    <xf numFmtId="49" fontId="53" fillId="0" borderId="11" xfId="24" applyNumberFormat="1" applyFont="1" applyFill="1" applyBorder="1" applyAlignment="1">
      <alignment horizontal="justify" vertical="center"/>
    </xf>
    <xf numFmtId="49" fontId="53" fillId="0" borderId="10" xfId="24" applyNumberFormat="1" applyFont="1" applyFill="1" applyBorder="1" applyAlignment="1">
      <alignment horizontal="center" vertical="center" shrinkToFit="1"/>
    </xf>
    <xf numFmtId="49" fontId="53" fillId="0" borderId="13" xfId="24" applyNumberFormat="1" applyFont="1" applyFill="1" applyBorder="1" applyAlignment="1">
      <alignment horizontal="center" vertical="center"/>
    </xf>
    <xf numFmtId="49" fontId="53" fillId="0" borderId="0" xfId="24" applyNumberFormat="1" applyFont="1" applyFill="1" applyBorder="1" applyAlignment="1">
      <alignment horizontal="justify" vertical="center"/>
    </xf>
    <xf numFmtId="49" fontId="53" fillId="0" borderId="0" xfId="24" applyNumberFormat="1" applyFont="1" applyFill="1" applyBorder="1" applyAlignment="1">
      <alignment horizontal="center" vertical="center" shrinkToFit="1"/>
    </xf>
    <xf numFmtId="49" fontId="53" fillId="0" borderId="0" xfId="24" applyNumberFormat="1" applyFont="1" applyFill="1" applyBorder="1" applyAlignment="1">
      <alignment horizontal="center" vertical="center"/>
    </xf>
    <xf numFmtId="49" fontId="51" fillId="0" borderId="0" xfId="24" applyNumberFormat="1" applyFont="1" applyFill="1" applyAlignment="1">
      <alignment vertical="center"/>
    </xf>
    <xf numFmtId="49" fontId="52" fillId="0" borderId="0" xfId="24" applyNumberFormat="1" applyFont="1" applyFill="1" applyBorder="1" applyAlignment="1">
      <alignment vertical="center"/>
    </xf>
    <xf numFmtId="49" fontId="53" fillId="0" borderId="0" xfId="24" applyNumberFormat="1" applyFont="1" applyFill="1" applyBorder="1" applyAlignment="1">
      <alignment vertical="center" shrinkToFit="1"/>
    </xf>
    <xf numFmtId="0" fontId="19" fillId="0" borderId="0" xfId="31" applyFont="1" applyFill="1" applyBorder="1" applyAlignment="1">
      <alignment vertical="center"/>
    </xf>
    <xf numFmtId="49" fontId="50" fillId="0" borderId="0" xfId="24" applyNumberFormat="1" applyFont="1" applyFill="1" applyAlignment="1">
      <alignment horizontal="center" vertical="center"/>
    </xf>
    <xf numFmtId="49" fontId="53" fillId="0" borderId="87" xfId="24" applyNumberFormat="1" applyFont="1" applyFill="1" applyBorder="1" applyAlignment="1">
      <alignment horizontal="center" vertical="center"/>
    </xf>
    <xf numFmtId="49" fontId="21" fillId="0" borderId="14" xfId="24" applyNumberFormat="1" applyFont="1" applyFill="1" applyBorder="1" applyAlignment="1">
      <alignment horizontal="center" vertical="center" shrinkToFit="1"/>
    </xf>
    <xf numFmtId="49" fontId="51" fillId="0" borderId="0" xfId="24" applyNumberFormat="1" applyFont="1" applyFill="1" applyAlignment="1">
      <alignment horizontal="center" vertical="center"/>
    </xf>
    <xf numFmtId="49" fontId="21" fillId="0" borderId="10" xfId="24" applyNumberFormat="1" applyFont="1" applyFill="1" applyBorder="1" applyAlignment="1">
      <alignment horizontal="center" vertical="center" shrinkToFit="1"/>
    </xf>
    <xf numFmtId="0" fontId="35" fillId="0" borderId="0" xfId="31" applyAlignment="1" applyProtection="1">
      <alignment vertical="center" shrinkToFit="1"/>
    </xf>
    <xf numFmtId="0" fontId="58" fillId="0" borderId="0" xfId="24" applyFont="1" applyAlignment="1" applyProtection="1">
      <alignment vertical="center" shrinkToFit="1"/>
    </xf>
    <xf numFmtId="0" fontId="59" fillId="0" borderId="0" xfId="31" applyFont="1" applyProtection="1">
      <alignment vertical="center"/>
    </xf>
    <xf numFmtId="0" fontId="60" fillId="0" borderId="0" xfId="24" applyFont="1" applyAlignment="1" applyProtection="1">
      <alignment horizontal="center" vertical="center" shrinkToFit="1"/>
    </xf>
    <xf numFmtId="0" fontId="62" fillId="0" borderId="94" xfId="24" applyFont="1" applyBorder="1" applyAlignment="1" applyProtection="1">
      <alignment horizontal="center" vertical="center" textRotation="255" shrinkToFit="1"/>
    </xf>
    <xf numFmtId="0" fontId="58" fillId="0" borderId="90" xfId="24" applyFont="1" applyBorder="1" applyAlignment="1" applyProtection="1">
      <alignment horizontal="center" vertical="center" shrinkToFit="1"/>
    </xf>
    <xf numFmtId="0" fontId="59" fillId="0" borderId="87" xfId="31" applyFont="1" applyBorder="1" applyAlignment="1" applyProtection="1">
      <alignment horizontal="center" vertical="center" shrinkToFit="1"/>
    </xf>
    <xf numFmtId="0" fontId="59" fillId="0" borderId="87" xfId="31" applyFont="1" applyBorder="1" applyAlignment="1" applyProtection="1">
      <alignment horizontal="center" vertical="center" wrapText="1" shrinkToFit="1"/>
    </xf>
    <xf numFmtId="0" fontId="60" fillId="0" borderId="87" xfId="24" applyFont="1" applyBorder="1" applyAlignment="1" applyProtection="1">
      <alignment horizontal="center" vertical="center" wrapText="1" shrinkToFit="1"/>
    </xf>
    <xf numFmtId="0" fontId="60" fillId="0" borderId="0" xfId="24" applyFont="1" applyBorder="1" applyAlignment="1" applyProtection="1">
      <alignment horizontal="center" vertical="center" wrapText="1" shrinkToFit="1"/>
    </xf>
    <xf numFmtId="0" fontId="60" fillId="0" borderId="0" xfId="31" applyFont="1" applyBorder="1" applyAlignment="1" applyProtection="1">
      <alignment horizontal="center" vertical="center"/>
    </xf>
    <xf numFmtId="0" fontId="58" fillId="15" borderId="91" xfId="24" applyFont="1" applyFill="1" applyBorder="1" applyAlignment="1" applyProtection="1">
      <alignment horizontal="center" vertical="center" shrinkToFit="1"/>
    </xf>
    <xf numFmtId="0" fontId="58" fillId="15" borderId="95" xfId="24" applyFont="1" applyFill="1" applyBorder="1" applyAlignment="1" applyProtection="1">
      <alignment horizontal="center" vertical="center" shrinkToFit="1"/>
    </xf>
    <xf numFmtId="0" fontId="58" fillId="15" borderId="26" xfId="24" applyFont="1" applyFill="1" applyBorder="1" applyAlignment="1" applyProtection="1">
      <alignment horizontal="center" vertical="center" shrinkToFit="1"/>
    </xf>
    <xf numFmtId="0" fontId="58" fillId="0" borderId="0" xfId="24" applyFont="1" applyBorder="1" applyAlignment="1" applyProtection="1">
      <alignment horizontal="center" vertical="center" shrinkToFit="1"/>
    </xf>
    <xf numFmtId="0" fontId="59" fillId="0" borderId="0" xfId="31" applyFont="1" applyBorder="1" applyAlignment="1" applyProtection="1">
      <alignment horizontal="center" vertical="center"/>
    </xf>
    <xf numFmtId="0" fontId="58" fillId="0" borderId="89" xfId="24" applyFont="1" applyFill="1" applyBorder="1" applyAlignment="1" applyProtection="1">
      <alignment horizontal="center" vertical="center" shrinkToFit="1"/>
    </xf>
    <xf numFmtId="0" fontId="58" fillId="0" borderId="95" xfId="24" applyFont="1" applyFill="1" applyBorder="1" applyAlignment="1" applyProtection="1">
      <alignment horizontal="center" vertical="center" shrinkToFit="1"/>
      <protection locked="0"/>
    </xf>
    <xf numFmtId="0" fontId="58" fillId="0" borderId="26" xfId="24" applyFont="1" applyFill="1" applyBorder="1" applyAlignment="1" applyProtection="1">
      <alignment horizontal="center" vertical="center" shrinkToFit="1"/>
      <protection locked="0"/>
    </xf>
    <xf numFmtId="0" fontId="58" fillId="0" borderId="95" xfId="24" applyFont="1" applyFill="1" applyBorder="1" applyAlignment="1" applyProtection="1">
      <alignment horizontal="center" vertical="center" shrinkToFit="1"/>
    </xf>
    <xf numFmtId="0" fontId="58" fillId="0" borderId="26" xfId="24" applyFont="1" applyFill="1" applyBorder="1" applyAlignment="1" applyProtection="1">
      <alignment horizontal="center" vertical="center" shrinkToFit="1"/>
    </xf>
    <xf numFmtId="0" fontId="58" fillId="0" borderId="0" xfId="24" applyFont="1" applyFill="1" applyAlignment="1" applyProtection="1">
      <alignment vertical="center" shrinkToFit="1"/>
    </xf>
    <xf numFmtId="0" fontId="45" fillId="0" borderId="0" xfId="24">
      <alignment vertical="center"/>
    </xf>
    <xf numFmtId="0" fontId="45" fillId="0" borderId="0" xfId="24" applyAlignment="1">
      <alignment vertical="center"/>
    </xf>
    <xf numFmtId="0" fontId="45" fillId="0" borderId="0" xfId="24" applyFont="1">
      <alignment vertical="center"/>
    </xf>
    <xf numFmtId="0" fontId="45" fillId="16" borderId="90" xfId="24" applyFont="1" applyFill="1" applyBorder="1" applyAlignment="1" applyProtection="1">
      <alignment horizontal="center" vertical="center" shrinkToFit="1"/>
      <protection hidden="1"/>
    </xf>
    <xf numFmtId="49" fontId="45" fillId="0" borderId="87" xfId="24" applyNumberFormat="1" applyFont="1" applyBorder="1" applyAlignment="1" applyProtection="1">
      <alignment horizontal="center" vertical="center" shrinkToFit="1"/>
      <protection hidden="1"/>
    </xf>
    <xf numFmtId="0" fontId="45" fillId="0" borderId="87" xfId="24" applyNumberFormat="1" applyFont="1" applyBorder="1" applyAlignment="1" applyProtection="1">
      <alignment horizontal="center" vertical="center" shrinkToFit="1"/>
    </xf>
    <xf numFmtId="0" fontId="45" fillId="0" borderId="88" xfId="24" applyFont="1" applyBorder="1" applyAlignment="1" applyProtection="1">
      <alignment horizontal="center" vertical="center"/>
      <protection hidden="1"/>
    </xf>
    <xf numFmtId="180" fontId="45" fillId="0" borderId="89" xfId="24" applyNumberFormat="1" applyFont="1" applyBorder="1" applyAlignment="1" applyProtection="1">
      <alignment horizontal="center" vertical="center"/>
      <protection hidden="1"/>
    </xf>
    <xf numFmtId="0" fontId="45" fillId="0" borderId="87" xfId="24" applyFill="1" applyBorder="1" applyAlignment="1" applyProtection="1">
      <alignment horizontal="center" vertical="center"/>
      <protection hidden="1"/>
    </xf>
    <xf numFmtId="49" fontId="58" fillId="0" borderId="14" xfId="24" applyNumberFormat="1" applyFont="1" applyBorder="1" applyAlignment="1">
      <alignment horizontal="center" vertical="center" wrapText="1"/>
    </xf>
    <xf numFmtId="0" fontId="43" fillId="0" borderId="0" xfId="24" applyFont="1" applyAlignment="1">
      <alignment horizontal="center" vertical="center"/>
    </xf>
    <xf numFmtId="0" fontId="63" fillId="0" borderId="0" xfId="3" applyFont="1" applyAlignment="1">
      <alignment horizontal="center" vertical="center"/>
    </xf>
    <xf numFmtId="0" fontId="45" fillId="0" borderId="0" xfId="24" applyProtection="1">
      <alignment vertical="center"/>
      <protection hidden="1"/>
    </xf>
    <xf numFmtId="49" fontId="45" fillId="0" borderId="14" xfId="24" applyNumberFormat="1" applyBorder="1" applyAlignment="1">
      <alignment horizontal="center" vertical="center" wrapText="1"/>
    </xf>
    <xf numFmtId="0" fontId="45" fillId="0" borderId="0" xfId="24" applyBorder="1">
      <alignment vertical="center"/>
    </xf>
    <xf numFmtId="0" fontId="64" fillId="0" borderId="87" xfId="3" applyFont="1" applyBorder="1" applyAlignment="1" applyProtection="1">
      <alignment horizontal="center" vertical="center"/>
    </xf>
    <xf numFmtId="0" fontId="35" fillId="0" borderId="0" xfId="3" applyProtection="1">
      <alignment vertical="center"/>
    </xf>
    <xf numFmtId="49" fontId="45" fillId="0" borderId="87" xfId="24" applyNumberFormat="1" applyFont="1" applyBorder="1" applyAlignment="1" applyProtection="1">
      <alignment horizontal="center" vertical="center" shrinkToFit="1"/>
    </xf>
    <xf numFmtId="0" fontId="64" fillId="0" borderId="87" xfId="3" applyFont="1" applyBorder="1" applyProtection="1">
      <alignment vertical="center"/>
    </xf>
    <xf numFmtId="49" fontId="58" fillId="0" borderId="0" xfId="24" applyNumberFormat="1" applyFont="1" applyBorder="1" applyAlignment="1" applyProtection="1">
      <alignment vertical="center" shrinkToFit="1"/>
    </xf>
    <xf numFmtId="0" fontId="35" fillId="0" borderId="0" xfId="3" applyAlignment="1" applyProtection="1">
      <alignment horizontal="center" vertical="center"/>
    </xf>
    <xf numFmtId="0" fontId="45" fillId="0" borderId="88" xfId="24" applyBorder="1">
      <alignment vertical="center"/>
    </xf>
    <xf numFmtId="0" fontId="45" fillId="0" borderId="88" xfId="24" applyNumberFormat="1" applyFont="1" applyBorder="1" applyAlignment="1" applyProtection="1">
      <alignment horizontal="center" vertical="center" shrinkToFit="1"/>
    </xf>
    <xf numFmtId="0" fontId="45" fillId="0" borderId="13" xfId="24" applyNumberFormat="1" applyFont="1" applyBorder="1" applyAlignment="1" applyProtection="1">
      <alignment horizontal="center" vertical="center" shrinkToFit="1"/>
    </xf>
    <xf numFmtId="180" fontId="45" fillId="0" borderId="90" xfId="24" applyNumberFormat="1" applyFont="1" applyBorder="1" applyAlignment="1" applyProtection="1">
      <alignment horizontal="center" vertical="center"/>
      <protection hidden="1"/>
    </xf>
    <xf numFmtId="0" fontId="45" fillId="16" borderId="104" xfId="24" applyFill="1" applyBorder="1" applyAlignment="1" applyProtection="1">
      <alignment horizontal="center" vertical="center" shrinkToFit="1"/>
      <protection hidden="1"/>
    </xf>
    <xf numFmtId="0" fontId="45" fillId="0" borderId="104" xfId="24" applyFont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shrinkToFit="1"/>
    </xf>
    <xf numFmtId="0" fontId="45" fillId="16" borderId="88" xfId="24" applyFill="1" applyBorder="1" applyAlignment="1" applyProtection="1">
      <alignment horizontal="center" vertical="center" shrinkToFit="1"/>
      <protection hidden="1"/>
    </xf>
    <xf numFmtId="0" fontId="45" fillId="16" borderId="87" xfId="24" applyFill="1" applyBorder="1" applyAlignment="1" applyProtection="1">
      <alignment horizontal="center" vertical="center" shrinkToFit="1"/>
      <protection hidden="1"/>
    </xf>
    <xf numFmtId="0" fontId="29" fillId="0" borderId="0" xfId="2" applyFont="1" applyAlignment="1">
      <alignment horizontal="center" vertical="center"/>
    </xf>
    <xf numFmtId="0" fontId="32" fillId="0" borderId="74" xfId="2" applyFont="1" applyBorder="1" applyAlignment="1">
      <alignment horizontal="center" shrinkToFit="1"/>
    </xf>
    <xf numFmtId="0" fontId="32" fillId="0" borderId="75" xfId="2" applyFont="1" applyBorder="1" applyAlignment="1">
      <alignment horizontal="center" shrinkToFit="1"/>
    </xf>
    <xf numFmtId="0" fontId="32" fillId="0" borderId="77" xfId="2" applyFont="1" applyBorder="1" applyAlignment="1">
      <alignment horizontal="center" shrinkToFit="1"/>
    </xf>
    <xf numFmtId="0" fontId="32" fillId="0" borderId="78" xfId="2" applyFont="1" applyBorder="1" applyAlignment="1">
      <alignment horizontal="center" shrinkToFit="1"/>
    </xf>
    <xf numFmtId="0" fontId="33" fillId="0" borderId="76" xfId="2" applyFont="1" applyBorder="1" applyAlignment="1">
      <alignment horizontal="center" vertical="center" wrapText="1" shrinkToFit="1"/>
    </xf>
    <xf numFmtId="0" fontId="33" fillId="0" borderId="76" xfId="2" applyFont="1" applyBorder="1" applyAlignment="1">
      <alignment horizontal="center" vertical="center" shrinkToFit="1"/>
    </xf>
    <xf numFmtId="0" fontId="34" fillId="0" borderId="76" xfId="2" applyFont="1" applyBorder="1" applyAlignment="1">
      <alignment horizontal="center" vertical="center" shrinkToFit="1"/>
    </xf>
    <xf numFmtId="0" fontId="35" fillId="0" borderId="11" xfId="3" applyBorder="1" applyAlignment="1">
      <alignment horizontal="center" vertical="center" shrinkToFit="1"/>
    </xf>
    <xf numFmtId="0" fontId="33" fillId="0" borderId="11" xfId="2" applyFont="1" applyBorder="1" applyAlignment="1">
      <alignment horizontal="center" vertical="center" wrapText="1" shrinkToFit="1"/>
    </xf>
    <xf numFmtId="0" fontId="33" fillId="0" borderId="11" xfId="2" applyFont="1" applyBorder="1" applyAlignment="1">
      <alignment horizontal="center" vertical="center" shrinkToFit="1"/>
    </xf>
    <xf numFmtId="0" fontId="34" fillId="0" borderId="20" xfId="2" applyFont="1" applyBorder="1" applyAlignment="1">
      <alignment horizontal="center" vertical="center" shrinkToFit="1"/>
    </xf>
    <xf numFmtId="0" fontId="36" fillId="0" borderId="21" xfId="3" applyFont="1" applyBorder="1" applyAlignment="1">
      <alignment horizontal="center" vertical="center" shrinkToFit="1"/>
    </xf>
    <xf numFmtId="49" fontId="29" fillId="0" borderId="20" xfId="2" applyNumberFormat="1" applyFont="1" applyBorder="1" applyAlignment="1">
      <alignment horizontal="center" vertical="center" wrapText="1"/>
    </xf>
    <xf numFmtId="0" fontId="35" fillId="0" borderId="21" xfId="3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shrinkToFit="1"/>
    </xf>
    <xf numFmtId="0" fontId="34" fillId="0" borderId="3" xfId="2" applyFont="1" applyFill="1" applyBorder="1" applyAlignment="1">
      <alignment horizontal="center" vertical="center" shrinkToFit="1"/>
    </xf>
    <xf numFmtId="0" fontId="36" fillId="0" borderId="21" xfId="3" applyFont="1" applyBorder="1" applyAlignment="1">
      <alignment horizontal="center" vertical="center"/>
    </xf>
    <xf numFmtId="0" fontId="34" fillId="0" borderId="4" xfId="2" applyFont="1" applyFill="1" applyBorder="1" applyAlignment="1">
      <alignment horizontal="center" vertical="center" shrinkToFit="1"/>
    </xf>
    <xf numFmtId="0" fontId="34" fillId="0" borderId="4" xfId="2" applyFont="1" applyBorder="1" applyAlignment="1">
      <alignment horizontal="center" vertical="center" shrinkToFit="1"/>
    </xf>
    <xf numFmtId="0" fontId="34" fillId="0" borderId="2" xfId="2" applyFont="1" applyFill="1" applyBorder="1" applyAlignment="1">
      <alignment horizontal="center" vertical="center" shrinkToFit="1"/>
    </xf>
    <xf numFmtId="0" fontId="34" fillId="0" borderId="11" xfId="2" applyFont="1" applyFill="1" applyBorder="1" applyAlignment="1">
      <alignment horizontal="center" vertical="center" shrinkToFit="1"/>
    </xf>
    <xf numFmtId="0" fontId="34" fillId="2" borderId="20" xfId="2" applyFont="1" applyFill="1" applyBorder="1" applyAlignment="1">
      <alignment horizontal="center" vertical="center" shrinkToFit="1"/>
    </xf>
    <xf numFmtId="0" fontId="36" fillId="2" borderId="21" xfId="3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center" vertical="center" shrinkToFit="1"/>
    </xf>
    <xf numFmtId="0" fontId="34" fillId="2" borderId="3" xfId="2" applyFont="1" applyFill="1" applyBorder="1" applyAlignment="1">
      <alignment horizontal="center" vertical="center" shrinkToFit="1"/>
    </xf>
    <xf numFmtId="0" fontId="43" fillId="0" borderId="4" xfId="2" applyFont="1" applyBorder="1" applyAlignment="1">
      <alignment horizontal="center" vertical="center" wrapText="1" shrinkToFit="1"/>
    </xf>
    <xf numFmtId="0" fontId="43" fillId="0" borderId="4" xfId="2" applyFont="1" applyBorder="1" applyAlignment="1">
      <alignment horizontal="center" vertical="center" shrinkToFit="1"/>
    </xf>
    <xf numFmtId="0" fontId="43" fillId="0" borderId="4" xfId="2" applyFont="1" applyBorder="1" applyAlignment="1">
      <alignment horizontal="center" vertical="center" wrapText="1"/>
    </xf>
    <xf numFmtId="0" fontId="43" fillId="0" borderId="4" xfId="2" applyFont="1" applyBorder="1" applyAlignment="1">
      <alignment horizontal="center" vertical="center"/>
    </xf>
    <xf numFmtId="0" fontId="43" fillId="0" borderId="76" xfId="2" applyFont="1" applyBorder="1" applyAlignment="1">
      <alignment horizontal="left" vertical="center" justifyLastLine="1"/>
    </xf>
    <xf numFmtId="0" fontId="43" fillId="0" borderId="79" xfId="2" applyFont="1" applyBorder="1" applyAlignment="1">
      <alignment horizontal="left" vertical="center" justifyLastLine="1"/>
    </xf>
    <xf numFmtId="0" fontId="43" fillId="0" borderId="11" xfId="4" applyFont="1" applyBorder="1" applyAlignment="1">
      <alignment horizontal="left" vertical="center" justifyLastLine="1"/>
    </xf>
    <xf numFmtId="0" fontId="43" fillId="0" borderId="20" xfId="2" applyFont="1" applyBorder="1" applyAlignment="1">
      <alignment horizontal="center" vertical="center" wrapText="1"/>
    </xf>
    <xf numFmtId="0" fontId="43" fillId="0" borderId="21" xfId="2" applyFont="1" applyBorder="1" applyAlignment="1">
      <alignment horizontal="center" vertical="center" wrapText="1"/>
    </xf>
    <xf numFmtId="0" fontId="43" fillId="0" borderId="14" xfId="2" applyFont="1" applyBorder="1" applyAlignment="1">
      <alignment horizontal="center" vertical="center" wrapText="1"/>
    </xf>
    <xf numFmtId="0" fontId="43" fillId="0" borderId="15" xfId="2" applyFont="1" applyBorder="1" applyAlignment="1">
      <alignment horizontal="center" vertical="center" wrapText="1"/>
    </xf>
    <xf numFmtId="0" fontId="43" fillId="0" borderId="10" xfId="2" applyFont="1" applyBorder="1" applyAlignment="1">
      <alignment horizontal="center" vertical="center" wrapText="1"/>
    </xf>
    <xf numFmtId="0" fontId="43" fillId="0" borderId="13" xfId="2" applyFont="1" applyBorder="1" applyAlignment="1">
      <alignment horizontal="center" vertical="center" wrapText="1"/>
    </xf>
    <xf numFmtId="0" fontId="43" fillId="0" borderId="20" xfId="2" applyFont="1" applyBorder="1" applyAlignment="1">
      <alignment horizontal="left" vertical="center" justifyLastLine="1"/>
    </xf>
    <xf numFmtId="0" fontId="43" fillId="0" borderId="23" xfId="2" applyFont="1" applyBorder="1" applyAlignment="1">
      <alignment horizontal="left" vertical="center" justifyLastLine="1"/>
    </xf>
    <xf numFmtId="0" fontId="43" fillId="0" borderId="21" xfId="2" applyFont="1" applyBorder="1" applyAlignment="1">
      <alignment horizontal="left" vertical="center" justifyLastLine="1"/>
    </xf>
    <xf numFmtId="0" fontId="43" fillId="0" borderId="14" xfId="2" applyFont="1" applyBorder="1" applyAlignment="1">
      <alignment horizontal="left" vertical="center" justifyLastLine="1"/>
    </xf>
    <xf numFmtId="0" fontId="43" fillId="0" borderId="0" xfId="2" applyFont="1" applyBorder="1" applyAlignment="1">
      <alignment horizontal="left" vertical="center" justifyLastLine="1"/>
    </xf>
    <xf numFmtId="0" fontId="43" fillId="0" borderId="15" xfId="2" applyFont="1" applyBorder="1" applyAlignment="1">
      <alignment horizontal="left" vertical="center" justifyLastLine="1"/>
    </xf>
    <xf numFmtId="0" fontId="43" fillId="0" borderId="76" xfId="2" applyFont="1" applyBorder="1" applyAlignment="1">
      <alignment horizontal="center" vertical="center" shrinkToFit="1"/>
    </xf>
    <xf numFmtId="0" fontId="43" fillId="0" borderId="11" xfId="2" applyFont="1" applyBorder="1" applyAlignment="1">
      <alignment horizontal="center" vertical="center" shrinkToFit="1"/>
    </xf>
    <xf numFmtId="0" fontId="43" fillId="0" borderId="10" xfId="4" applyFont="1" applyBorder="1" applyAlignment="1">
      <alignment horizontal="left" vertical="center" justifyLastLine="1"/>
    </xf>
    <xf numFmtId="0" fontId="43" fillId="0" borderId="26" xfId="4" applyFont="1" applyBorder="1" applyAlignment="1">
      <alignment horizontal="left" vertical="center" justifyLastLine="1"/>
    </xf>
    <xf numFmtId="0" fontId="43" fillId="0" borderId="13" xfId="4" applyFont="1" applyBorder="1" applyAlignment="1">
      <alignment horizontal="left" vertical="center" justifyLastLine="1"/>
    </xf>
    <xf numFmtId="0" fontId="5" fillId="0" borderId="5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56" fontId="5" fillId="0" borderId="41" xfId="3" applyNumberFormat="1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49" fontId="50" fillId="0" borderId="0" xfId="24" applyNumberFormat="1" applyFont="1" applyFill="1" applyAlignment="1">
      <alignment horizontal="center" vertical="center"/>
    </xf>
    <xf numFmtId="49" fontId="52" fillId="0" borderId="0" xfId="24" applyNumberFormat="1" applyFont="1" applyFill="1" applyAlignment="1">
      <alignment vertical="center" shrinkToFit="1"/>
    </xf>
    <xf numFmtId="0" fontId="53" fillId="0" borderId="26" xfId="24" applyFont="1" applyFill="1" applyBorder="1" applyAlignment="1">
      <alignment horizontal="center" vertical="center"/>
    </xf>
    <xf numFmtId="56" fontId="21" fillId="0" borderId="88" xfId="24" applyNumberFormat="1" applyFont="1" applyFill="1" applyBorder="1" applyAlignment="1">
      <alignment horizontal="center" vertical="center"/>
    </xf>
    <xf numFmtId="56" fontId="21" fillId="0" borderId="89" xfId="24" applyNumberFormat="1" applyFont="1" applyFill="1" applyBorder="1" applyAlignment="1">
      <alignment horizontal="center" vertical="center"/>
    </xf>
    <xf numFmtId="56" fontId="21" fillId="0" borderId="90" xfId="24" applyNumberFormat="1" applyFont="1" applyFill="1" applyBorder="1" applyAlignment="1">
      <alignment horizontal="center" vertical="center"/>
    </xf>
    <xf numFmtId="0" fontId="21" fillId="0" borderId="87" xfId="24" applyFont="1" applyFill="1" applyBorder="1" applyAlignment="1">
      <alignment horizontal="center" vertical="center"/>
    </xf>
    <xf numFmtId="0" fontId="21" fillId="0" borderId="87" xfId="31" applyFont="1" applyFill="1" applyBorder="1" applyAlignment="1">
      <alignment horizontal="center" vertical="center"/>
    </xf>
    <xf numFmtId="0" fontId="21" fillId="0" borderId="91" xfId="24" applyFont="1" applyFill="1" applyBorder="1" applyAlignment="1">
      <alignment horizontal="center" vertical="center"/>
    </xf>
    <xf numFmtId="0" fontId="21" fillId="0" borderId="92" xfId="24" applyFont="1" applyFill="1" applyBorder="1" applyAlignment="1">
      <alignment horizontal="center" vertical="center"/>
    </xf>
    <xf numFmtId="0" fontId="21" fillId="0" borderId="88" xfId="24" applyFont="1" applyFill="1" applyBorder="1" applyAlignment="1">
      <alignment horizontal="center" vertical="center"/>
    </xf>
    <xf numFmtId="0" fontId="21" fillId="0" borderId="89" xfId="24" applyFont="1" applyFill="1" applyBorder="1" applyAlignment="1">
      <alignment horizontal="center" vertical="center"/>
    </xf>
    <xf numFmtId="0" fontId="21" fillId="0" borderId="90" xfId="24" applyFont="1" applyFill="1" applyBorder="1" applyAlignment="1">
      <alignment horizontal="center" vertical="center"/>
    </xf>
    <xf numFmtId="0" fontId="21" fillId="0" borderId="90" xfId="31" applyFont="1" applyFill="1" applyBorder="1" applyAlignment="1">
      <alignment horizontal="center" vertical="center"/>
    </xf>
    <xf numFmtId="0" fontId="20" fillId="0" borderId="26" xfId="31" applyFont="1" applyFill="1" applyBorder="1" applyAlignment="1">
      <alignment horizontal="center" vertical="center"/>
    </xf>
    <xf numFmtId="0" fontId="53" fillId="0" borderId="87" xfId="24" applyFont="1" applyFill="1" applyBorder="1" applyAlignment="1">
      <alignment horizontal="center" vertical="center"/>
    </xf>
    <xf numFmtId="0" fontId="20" fillId="0" borderId="87" xfId="3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20" fontId="11" fillId="0" borderId="11" xfId="0" applyNumberFormat="1" applyFont="1" applyFill="1" applyBorder="1" applyAlignment="1">
      <alignment horizontal="center" vertical="center" shrinkToFit="1"/>
    </xf>
    <xf numFmtId="20" fontId="11" fillId="0" borderId="12" xfId="0" applyNumberFormat="1" applyFont="1" applyFill="1" applyBorder="1" applyAlignment="1">
      <alignment horizontal="center" vertical="center" shrinkToFit="1"/>
    </xf>
    <xf numFmtId="20" fontId="11" fillId="0" borderId="4" xfId="0" applyNumberFormat="1" applyFont="1" applyFill="1" applyBorder="1" applyAlignment="1">
      <alignment horizontal="center" vertical="center" shrinkToFit="1"/>
    </xf>
    <xf numFmtId="20" fontId="11" fillId="0" borderId="18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20" fillId="0" borderId="30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left" vertical="center" indent="2"/>
    </xf>
    <xf numFmtId="0" fontId="20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178" fontId="20" fillId="0" borderId="4" xfId="1" applyNumberFormat="1" applyFont="1" applyBorder="1" applyAlignment="1">
      <alignment horizontal="center" vertical="center" shrinkToFit="1"/>
    </xf>
    <xf numFmtId="0" fontId="20" fillId="0" borderId="32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left" vertical="center" indent="2"/>
    </xf>
    <xf numFmtId="0" fontId="20" fillId="0" borderId="31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left" vertical="center" indent="2"/>
    </xf>
    <xf numFmtId="0" fontId="20" fillId="0" borderId="39" xfId="1" applyFont="1" applyFill="1" applyBorder="1" applyAlignment="1">
      <alignment horizontal="center" vertical="center" shrinkToFit="1"/>
    </xf>
    <xf numFmtId="0" fontId="20" fillId="0" borderId="49" xfId="1" applyFont="1" applyFill="1" applyBorder="1" applyAlignment="1">
      <alignment horizontal="center" vertical="center" shrinkToFit="1"/>
    </xf>
    <xf numFmtId="20" fontId="20" fillId="0" borderId="39" xfId="1" applyNumberFormat="1" applyFont="1" applyFill="1" applyBorder="1" applyAlignment="1">
      <alignment horizontal="center" vertical="center" shrinkToFit="1"/>
    </xf>
    <xf numFmtId="20" fontId="20" fillId="0" borderId="26" xfId="1" applyNumberFormat="1" applyFont="1" applyFill="1" applyBorder="1" applyAlignment="1">
      <alignment horizontal="center" vertical="center" shrinkToFit="1"/>
    </xf>
    <xf numFmtId="20" fontId="20" fillId="0" borderId="40" xfId="1" applyNumberFormat="1" applyFont="1" applyFill="1" applyBorder="1" applyAlignment="1">
      <alignment horizontal="center" vertical="center" shrinkToFit="1"/>
    </xf>
    <xf numFmtId="20" fontId="20" fillId="0" borderId="49" xfId="1" applyNumberFormat="1" applyFont="1" applyFill="1" applyBorder="1" applyAlignment="1">
      <alignment horizontal="center" vertical="center" shrinkToFit="1"/>
    </xf>
    <xf numFmtId="20" fontId="20" fillId="0" borderId="2" xfId="1" applyNumberFormat="1" applyFont="1" applyFill="1" applyBorder="1" applyAlignment="1">
      <alignment horizontal="center" vertical="center" shrinkToFit="1"/>
    </xf>
    <xf numFmtId="20" fontId="20" fillId="0" borderId="50" xfId="1" applyNumberFormat="1" applyFont="1" applyFill="1" applyBorder="1" applyAlignment="1">
      <alignment horizontal="center" vertical="center" shrinkToFit="1"/>
    </xf>
    <xf numFmtId="0" fontId="19" fillId="0" borderId="41" xfId="1" applyFont="1" applyBorder="1" applyAlignment="1">
      <alignment vertical="center"/>
    </xf>
    <xf numFmtId="0" fontId="19" fillId="0" borderId="42" xfId="1" applyFont="1" applyBorder="1" applyAlignment="1">
      <alignment vertical="center"/>
    </xf>
    <xf numFmtId="0" fontId="19" fillId="0" borderId="43" xfId="1" applyFont="1" applyBorder="1" applyAlignment="1">
      <alignment vertical="center"/>
    </xf>
    <xf numFmtId="0" fontId="19" fillId="0" borderId="49" xfId="1" applyFont="1" applyBorder="1" applyAlignment="1">
      <alignment vertical="center"/>
    </xf>
    <xf numFmtId="0" fontId="19" fillId="0" borderId="2" xfId="1" applyFont="1" applyBorder="1" applyAlignment="1">
      <alignment vertical="center"/>
    </xf>
    <xf numFmtId="0" fontId="19" fillId="0" borderId="50" xfId="1" applyFont="1" applyBorder="1" applyAlignment="1">
      <alignment vertical="center"/>
    </xf>
    <xf numFmtId="0" fontId="23" fillId="0" borderId="44" xfId="1" applyFont="1" applyFill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0" fontId="19" fillId="0" borderId="45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23" fillId="0" borderId="14" xfId="1" applyFont="1" applyFill="1" applyBorder="1" applyAlignment="1">
      <alignment horizontal="center" vertical="center" shrinkToFit="1"/>
    </xf>
    <xf numFmtId="0" fontId="23" fillId="0" borderId="15" xfId="1" applyFont="1" applyFill="1" applyBorder="1" applyAlignment="1">
      <alignment horizontal="center" vertical="center" shrinkToFit="1"/>
    </xf>
    <xf numFmtId="0" fontId="23" fillId="0" borderId="10" xfId="1" applyFont="1" applyFill="1" applyBorder="1" applyAlignment="1">
      <alignment horizontal="center" vertical="center" shrinkToFit="1"/>
    </xf>
    <xf numFmtId="0" fontId="23" fillId="0" borderId="13" xfId="1" applyFont="1" applyFill="1" applyBorder="1" applyAlignment="1">
      <alignment horizontal="center" vertical="center" shrinkToFit="1"/>
    </xf>
    <xf numFmtId="0" fontId="19" fillId="0" borderId="33" xfId="1" applyFont="1" applyFill="1" applyBorder="1" applyAlignment="1">
      <alignment horizontal="center" vertical="center" shrinkToFit="1"/>
    </xf>
    <xf numFmtId="0" fontId="19" fillId="0" borderId="34" xfId="1" applyFont="1" applyFill="1" applyBorder="1" applyAlignment="1">
      <alignment horizontal="center" vertical="center" shrinkToFit="1"/>
    </xf>
    <xf numFmtId="0" fontId="19" fillId="0" borderId="35" xfId="1" applyFont="1" applyFill="1" applyBorder="1" applyAlignment="1">
      <alignment horizontal="center" vertical="center" shrinkToFit="1"/>
    </xf>
    <xf numFmtId="0" fontId="19" fillId="0" borderId="33" xfId="1" applyFont="1" applyBorder="1" applyAlignment="1">
      <alignment horizontal="center" vertical="center" shrinkToFit="1"/>
    </xf>
    <xf numFmtId="0" fontId="19" fillId="0" borderId="34" xfId="1" applyFont="1" applyBorder="1" applyAlignment="1">
      <alignment horizontal="center" vertical="center" shrinkToFit="1"/>
    </xf>
    <xf numFmtId="0" fontId="19" fillId="0" borderId="35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 shrinkToFit="1"/>
    </xf>
    <xf numFmtId="0" fontId="23" fillId="0" borderId="46" xfId="1" applyFont="1" applyFill="1" applyBorder="1" applyAlignment="1">
      <alignment horizontal="center" vertical="center" shrinkToFit="1"/>
    </xf>
    <xf numFmtId="0" fontId="19" fillId="0" borderId="47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23" fillId="0" borderId="48" xfId="1" applyFont="1" applyFill="1" applyBorder="1" applyAlignment="1">
      <alignment horizontal="center" vertical="center" shrinkToFit="1"/>
    </xf>
    <xf numFmtId="0" fontId="23" fillId="0" borderId="45" xfId="1" applyFont="1" applyFill="1" applyBorder="1" applyAlignment="1">
      <alignment horizontal="center" vertical="center" shrinkToFit="1"/>
    </xf>
    <xf numFmtId="0" fontId="23" fillId="0" borderId="39" xfId="1" applyFont="1" applyFill="1" applyBorder="1" applyAlignment="1">
      <alignment horizontal="center" vertical="center" shrinkToFit="1"/>
    </xf>
    <xf numFmtId="0" fontId="23" fillId="0" borderId="26" xfId="1" applyFont="1" applyFill="1" applyBorder="1" applyAlignment="1">
      <alignment horizontal="center" vertical="center" shrinkToFit="1"/>
    </xf>
    <xf numFmtId="0" fontId="23" fillId="0" borderId="47" xfId="1" applyFont="1" applyFill="1" applyBorder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shrinkToFit="1"/>
    </xf>
    <xf numFmtId="0" fontId="19" fillId="0" borderId="36" xfId="1" applyFont="1" applyFill="1" applyBorder="1" applyAlignment="1">
      <alignment horizontal="center" vertical="center" shrinkToFit="1"/>
    </xf>
    <xf numFmtId="0" fontId="19" fillId="0" borderId="38" xfId="1" applyFont="1" applyFill="1" applyBorder="1" applyAlignment="1">
      <alignment horizontal="center" vertical="center" shrinkToFit="1"/>
    </xf>
    <xf numFmtId="0" fontId="23" fillId="0" borderId="20" xfId="1" applyFont="1" applyFill="1" applyBorder="1" applyAlignment="1">
      <alignment horizontal="center" vertical="center" shrinkToFit="1"/>
    </xf>
    <xf numFmtId="0" fontId="19" fillId="0" borderId="23" xfId="1" applyFont="1" applyBorder="1" applyAlignment="1">
      <alignment horizontal="center" vertical="center" shrinkToFit="1"/>
    </xf>
    <xf numFmtId="0" fontId="19" fillId="0" borderId="51" xfId="1" applyFont="1" applyBorder="1" applyAlignment="1">
      <alignment horizontal="center" vertical="center" shrinkToFit="1"/>
    </xf>
    <xf numFmtId="0" fontId="23" fillId="0" borderId="52" xfId="1" applyFont="1" applyFill="1" applyBorder="1" applyAlignment="1">
      <alignment horizontal="center" vertical="center" shrinkToFit="1"/>
    </xf>
    <xf numFmtId="0" fontId="23" fillId="0" borderId="21" xfId="1" applyFont="1" applyFill="1" applyBorder="1" applyAlignment="1">
      <alignment horizontal="center" vertical="center" shrinkToFit="1"/>
    </xf>
    <xf numFmtId="0" fontId="23" fillId="0" borderId="23" xfId="1" applyFont="1" applyFill="1" applyBorder="1" applyAlignment="1">
      <alignment horizontal="center" vertical="center" shrinkToFit="1"/>
    </xf>
    <xf numFmtId="0" fontId="23" fillId="0" borderId="51" xfId="1" applyFont="1" applyFill="1" applyBorder="1" applyAlignment="1">
      <alignment horizontal="center" vertical="center" shrinkToFit="1"/>
    </xf>
    <xf numFmtId="0" fontId="19" fillId="0" borderId="21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60" xfId="1" applyFont="1" applyBorder="1" applyAlignment="1">
      <alignment horizontal="center" vertical="center" shrinkToFit="1"/>
    </xf>
    <xf numFmtId="0" fontId="19" fillId="0" borderId="58" xfId="1" applyFont="1" applyBorder="1" applyAlignment="1">
      <alignment horizontal="center" vertical="center" shrinkToFit="1"/>
    </xf>
    <xf numFmtId="0" fontId="19" fillId="0" borderId="62" xfId="1" applyFont="1" applyBorder="1" applyAlignment="1">
      <alignment horizontal="center" vertical="center" shrinkToFit="1"/>
    </xf>
    <xf numFmtId="0" fontId="19" fillId="0" borderId="39" xfId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9" fillId="0" borderId="40" xfId="1" applyFont="1" applyBorder="1" applyAlignment="1">
      <alignment vertical="center"/>
    </xf>
    <xf numFmtId="0" fontId="19" fillId="0" borderId="55" xfId="1" applyFont="1" applyBorder="1" applyAlignment="1">
      <alignment vertical="center"/>
    </xf>
    <xf numFmtId="0" fontId="19" fillId="0" borderId="56" xfId="1" applyFont="1" applyBorder="1" applyAlignment="1">
      <alignment vertical="center"/>
    </xf>
    <xf numFmtId="0" fontId="19" fillId="0" borderId="57" xfId="1" applyFont="1" applyBorder="1" applyAlignment="1">
      <alignment vertical="center"/>
    </xf>
    <xf numFmtId="0" fontId="23" fillId="0" borderId="54" xfId="1" applyFont="1" applyFill="1" applyBorder="1" applyAlignment="1">
      <alignment horizontal="center" vertical="center" shrinkToFit="1"/>
    </xf>
    <xf numFmtId="0" fontId="23" fillId="0" borderId="63" xfId="1" applyFont="1" applyFill="1" applyBorder="1" applyAlignment="1">
      <alignment horizontal="center" vertical="center" shrinkToFit="1"/>
    </xf>
    <xf numFmtId="0" fontId="23" fillId="0" borderId="59" xfId="1" applyFont="1" applyFill="1" applyBorder="1" applyAlignment="1">
      <alignment horizontal="center" vertical="center" shrinkToFit="1"/>
    </xf>
    <xf numFmtId="0" fontId="23" fillId="0" borderId="6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horizontal="center" vertical="center" shrinkToFit="1"/>
    </xf>
    <xf numFmtId="0" fontId="23" fillId="0" borderId="58" xfId="1" applyFont="1" applyFill="1" applyBorder="1" applyAlignment="1">
      <alignment horizontal="center" vertical="center" shrinkToFit="1"/>
    </xf>
    <xf numFmtId="0" fontId="23" fillId="0" borderId="53" xfId="1" applyFont="1" applyFill="1" applyBorder="1" applyAlignment="1">
      <alignment horizontal="center" vertical="center" shrinkToFit="1"/>
    </xf>
    <xf numFmtId="0" fontId="23" fillId="0" borderId="62" xfId="1" applyFont="1" applyFill="1" applyBorder="1" applyAlignment="1">
      <alignment horizontal="center" vertical="center" shrinkToFit="1"/>
    </xf>
    <xf numFmtId="0" fontId="20" fillId="0" borderId="55" xfId="1" applyFont="1" applyFill="1" applyBorder="1" applyAlignment="1">
      <alignment horizontal="center" vertical="center" shrinkToFit="1"/>
    </xf>
    <xf numFmtId="20" fontId="20" fillId="0" borderId="55" xfId="1" applyNumberFormat="1" applyFont="1" applyFill="1" applyBorder="1" applyAlignment="1">
      <alignment horizontal="center" vertical="center" shrinkToFit="1"/>
    </xf>
    <xf numFmtId="20" fontId="20" fillId="0" borderId="56" xfId="1" applyNumberFormat="1" applyFont="1" applyFill="1" applyBorder="1" applyAlignment="1">
      <alignment horizontal="center" vertical="center" shrinkToFit="1"/>
    </xf>
    <xf numFmtId="20" fontId="20" fillId="0" borderId="57" xfId="1" applyNumberFormat="1" applyFont="1" applyFill="1" applyBorder="1" applyAlignment="1">
      <alignment horizontal="center" vertical="center" shrinkToFit="1"/>
    </xf>
    <xf numFmtId="0" fontId="19" fillId="0" borderId="15" xfId="1" applyFont="1" applyBorder="1" applyAlignment="1">
      <alignment horizontal="center" vertical="center" shrinkToFit="1"/>
    </xf>
    <xf numFmtId="0" fontId="19" fillId="0" borderId="59" xfId="1" applyFont="1" applyBorder="1" applyAlignment="1">
      <alignment horizontal="center" vertical="center" shrinkToFit="1"/>
    </xf>
    <xf numFmtId="0" fontId="26" fillId="0" borderId="64" xfId="1" applyFont="1" applyBorder="1" applyAlignment="1">
      <alignment horizontal="center" vertical="center" shrinkToFit="1"/>
    </xf>
    <xf numFmtId="0" fontId="26" fillId="0" borderId="37" xfId="1" applyFont="1" applyBorder="1" applyAlignment="1">
      <alignment horizontal="center" vertical="center" shrinkToFit="1"/>
    </xf>
    <xf numFmtId="0" fontId="26" fillId="0" borderId="65" xfId="1" applyFont="1" applyBorder="1" applyAlignment="1">
      <alignment horizontal="center" vertical="center" shrinkToFit="1"/>
    </xf>
    <xf numFmtId="0" fontId="26" fillId="0" borderId="66" xfId="1" applyFont="1" applyBorder="1" applyAlignment="1">
      <alignment horizontal="center" shrinkToFit="1"/>
    </xf>
    <xf numFmtId="0" fontId="26" fillId="0" borderId="11" xfId="1" applyFont="1" applyBorder="1" applyAlignment="1">
      <alignment horizontal="center" shrinkToFit="1"/>
    </xf>
    <xf numFmtId="0" fontId="26" fillId="0" borderId="11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 shrinkToFit="1"/>
    </xf>
    <xf numFmtId="0" fontId="26" fillId="0" borderId="11" xfId="1" applyFont="1" applyBorder="1" applyAlignment="1">
      <alignment horizontal="left" vertical="center" shrinkToFit="1"/>
    </xf>
    <xf numFmtId="0" fontId="26" fillId="0" borderId="67" xfId="1" applyFont="1" applyBorder="1" applyAlignment="1">
      <alignment horizontal="left" vertical="center" shrinkToFit="1"/>
    </xf>
    <xf numFmtId="0" fontId="26" fillId="0" borderId="68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center" vertical="center" shrinkToFit="1"/>
    </xf>
    <xf numFmtId="0" fontId="26" fillId="0" borderId="4" xfId="1" applyFont="1" applyBorder="1" applyAlignment="1">
      <alignment horizontal="left" vertical="center" shrinkToFit="1"/>
    </xf>
    <xf numFmtId="0" fontId="26" fillId="0" borderId="69" xfId="1" applyFont="1" applyBorder="1" applyAlignment="1">
      <alignment horizontal="left" vertical="center" shrinkToFit="1"/>
    </xf>
    <xf numFmtId="0" fontId="26" fillId="0" borderId="70" xfId="1" applyFont="1" applyBorder="1" applyAlignment="1">
      <alignment horizontal="center" vertical="center" shrinkToFit="1"/>
    </xf>
    <xf numFmtId="0" fontId="26" fillId="0" borderId="61" xfId="1" applyFont="1" applyBorder="1" applyAlignment="1">
      <alignment horizontal="center" vertical="center" shrinkToFit="1"/>
    </xf>
    <xf numFmtId="0" fontId="26" fillId="0" borderId="61" xfId="1" applyFont="1" applyBorder="1" applyAlignment="1">
      <alignment horizontal="left" vertical="center" shrinkToFit="1"/>
    </xf>
    <xf numFmtId="0" fontId="26" fillId="0" borderId="71" xfId="1" applyFont="1" applyBorder="1" applyAlignment="1">
      <alignment horizontal="left" vertical="center" shrinkToFit="1"/>
    </xf>
    <xf numFmtId="0" fontId="19" fillId="0" borderId="52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51" xfId="1" applyFont="1" applyBorder="1" applyAlignment="1">
      <alignment vertical="center"/>
    </xf>
    <xf numFmtId="0" fontId="20" fillId="0" borderId="72" xfId="1" applyFont="1" applyFill="1" applyBorder="1" applyAlignment="1">
      <alignment horizontal="center" vertical="center" shrinkToFit="1"/>
    </xf>
    <xf numFmtId="0" fontId="20" fillId="0" borderId="73" xfId="1" applyFont="1" applyFill="1" applyBorder="1" applyAlignment="1">
      <alignment horizontal="center" vertical="center" shrinkToFit="1"/>
    </xf>
    <xf numFmtId="20" fontId="20" fillId="0" borderId="52" xfId="1" applyNumberFormat="1" applyFont="1" applyFill="1" applyBorder="1" applyAlignment="1">
      <alignment horizontal="center" vertical="center" shrinkToFit="1"/>
    </xf>
    <xf numFmtId="20" fontId="20" fillId="0" borderId="23" xfId="1" applyNumberFormat="1" applyFont="1" applyFill="1" applyBorder="1" applyAlignment="1">
      <alignment horizontal="center" vertical="center" shrinkToFit="1"/>
    </xf>
    <xf numFmtId="20" fontId="20" fillId="0" borderId="51" xfId="1" applyNumberFormat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left" vertical="center" indent="2"/>
    </xf>
    <xf numFmtId="0" fontId="68" fillId="0" borderId="97" xfId="24" applyFont="1" applyFill="1" applyBorder="1" applyAlignment="1" applyProtection="1">
      <alignment horizontal="center" vertical="center" shrinkToFit="1"/>
      <protection locked="0"/>
    </xf>
    <xf numFmtId="0" fontId="68" fillId="0" borderId="102" xfId="24" applyFont="1" applyFill="1" applyBorder="1" applyAlignment="1" applyProtection="1">
      <alignment horizontal="center" vertical="center" shrinkToFit="1"/>
      <protection locked="0"/>
    </xf>
    <xf numFmtId="0" fontId="68" fillId="0" borderId="95" xfId="24" applyFont="1" applyFill="1" applyBorder="1" applyAlignment="1" applyProtection="1">
      <alignment horizontal="center" vertical="center" shrinkToFit="1"/>
    </xf>
    <xf numFmtId="0" fontId="68" fillId="0" borderId="26" xfId="24" applyFont="1" applyFill="1" applyBorder="1" applyAlignment="1" applyProtection="1">
      <alignment horizontal="center" vertical="center" shrinkToFit="1"/>
    </xf>
    <xf numFmtId="0" fontId="68" fillId="0" borderId="92" xfId="24" applyFont="1" applyFill="1" applyBorder="1" applyAlignment="1" applyProtection="1">
      <alignment horizontal="center" vertical="center" shrinkToFit="1"/>
      <protection locked="0"/>
    </xf>
    <xf numFmtId="0" fontId="68" fillId="0" borderId="13" xfId="24" applyFont="1" applyFill="1" applyBorder="1" applyAlignment="1" applyProtection="1">
      <alignment horizontal="center" vertical="center" shrinkToFit="1"/>
      <protection locked="0"/>
    </xf>
    <xf numFmtId="0" fontId="58" fillId="0" borderId="96" xfId="24" applyFont="1" applyFill="1" applyBorder="1" applyAlignment="1" applyProtection="1">
      <alignment horizontal="center" vertical="center" shrinkToFit="1"/>
    </xf>
    <xf numFmtId="0" fontId="58" fillId="0" borderId="101" xfId="24" applyFont="1" applyFill="1" applyBorder="1" applyAlignment="1" applyProtection="1">
      <alignment horizontal="center" vertical="center" shrinkToFit="1"/>
    </xf>
    <xf numFmtId="0" fontId="58" fillId="0" borderId="97" xfId="24" applyNumberFormat="1" applyFont="1" applyFill="1" applyBorder="1" applyAlignment="1" applyProtection="1">
      <alignment horizontal="center" vertical="center" shrinkToFit="1"/>
    </xf>
    <xf numFmtId="0" fontId="58" fillId="0" borderId="102" xfId="24" applyNumberFormat="1" applyFont="1" applyFill="1" applyBorder="1" applyAlignment="1" applyProtection="1">
      <alignment horizontal="center" vertical="center" shrinkToFit="1"/>
    </xf>
    <xf numFmtId="0" fontId="58" fillId="0" borderId="95" xfId="24" applyFont="1" applyFill="1" applyBorder="1" applyAlignment="1" applyProtection="1">
      <alignment horizontal="center" vertical="center" shrinkToFit="1"/>
    </xf>
    <xf numFmtId="0" fontId="58" fillId="0" borderId="26" xfId="24" applyFont="1" applyFill="1" applyBorder="1" applyAlignment="1" applyProtection="1">
      <alignment horizontal="center" vertical="center" shrinkToFit="1"/>
    </xf>
    <xf numFmtId="0" fontId="58" fillId="0" borderId="87" xfId="24" applyFont="1" applyBorder="1" applyAlignment="1" applyProtection="1">
      <alignment horizontal="center" vertical="center" shrinkToFit="1"/>
    </xf>
    <xf numFmtId="49" fontId="58" fillId="0" borderId="91" xfId="24" applyNumberFormat="1" applyFont="1" applyBorder="1" applyAlignment="1" applyProtection="1">
      <alignment vertical="center" shrinkToFit="1"/>
    </xf>
    <xf numFmtId="49" fontId="58" fillId="0" borderId="95" xfId="24" applyNumberFormat="1" applyFont="1" applyBorder="1" applyAlignment="1" applyProtection="1">
      <alignment vertical="center" shrinkToFit="1"/>
    </xf>
    <xf numFmtId="0" fontId="58" fillId="15" borderId="91" xfId="24" applyFont="1" applyFill="1" applyBorder="1" applyAlignment="1" applyProtection="1">
      <alignment horizontal="center" vertical="center" shrinkToFit="1"/>
    </xf>
    <xf numFmtId="0" fontId="58" fillId="15" borderId="95" xfId="24" applyFont="1" applyFill="1" applyBorder="1" applyAlignment="1" applyProtection="1">
      <alignment horizontal="center" vertical="center" shrinkToFit="1"/>
    </xf>
    <xf numFmtId="0" fontId="58" fillId="15" borderId="92" xfId="24" applyFont="1" applyFill="1" applyBorder="1" applyAlignment="1" applyProtection="1">
      <alignment horizontal="center" vertical="center" shrinkToFit="1"/>
    </xf>
    <xf numFmtId="0" fontId="58" fillId="15" borderId="10" xfId="24" applyFont="1" applyFill="1" applyBorder="1" applyAlignment="1" applyProtection="1">
      <alignment horizontal="center" vertical="center" shrinkToFit="1"/>
    </xf>
    <xf numFmtId="0" fontId="58" fillId="15" borderId="26" xfId="24" applyFont="1" applyFill="1" applyBorder="1" applyAlignment="1" applyProtection="1">
      <alignment horizontal="center" vertical="center" shrinkToFit="1"/>
    </xf>
    <xf numFmtId="0" fontId="58" fillId="15" borderId="13" xfId="24" applyFont="1" applyFill="1" applyBorder="1" applyAlignment="1" applyProtection="1">
      <alignment horizontal="center" vertical="center" shrinkToFit="1"/>
    </xf>
    <xf numFmtId="0" fontId="58" fillId="0" borderId="97" xfId="24" applyFont="1" applyFill="1" applyBorder="1" applyAlignment="1" applyProtection="1">
      <alignment horizontal="center" vertical="center" shrinkToFit="1"/>
      <protection locked="0"/>
    </xf>
    <xf numFmtId="0" fontId="58" fillId="0" borderId="102" xfId="24" applyFont="1" applyFill="1" applyBorder="1" applyAlignment="1" applyProtection="1">
      <alignment horizontal="center" vertical="center" shrinkToFit="1"/>
      <protection locked="0"/>
    </xf>
    <xf numFmtId="0" fontId="58" fillId="0" borderId="92" xfId="24" applyFont="1" applyFill="1" applyBorder="1" applyAlignment="1" applyProtection="1">
      <alignment horizontal="center" vertical="center" shrinkToFit="1"/>
      <protection locked="0"/>
    </xf>
    <xf numFmtId="0" fontId="58" fillId="0" borderId="13" xfId="24" applyFont="1" applyFill="1" applyBorder="1" applyAlignment="1" applyProtection="1">
      <alignment horizontal="center" vertical="center" shrinkToFit="1"/>
      <protection locked="0"/>
    </xf>
    <xf numFmtId="0" fontId="57" fillId="0" borderId="0" xfId="24" applyFont="1" applyAlignment="1" applyProtection="1">
      <alignment horizontal="center" vertical="center" shrinkToFit="1"/>
    </xf>
    <xf numFmtId="0" fontId="35" fillId="0" borderId="0" xfId="31" applyAlignment="1" applyProtection="1">
      <alignment vertical="center" shrinkToFit="1"/>
    </xf>
    <xf numFmtId="0" fontId="58" fillId="0" borderId="26" xfId="24" applyFont="1" applyBorder="1" applyAlignment="1" applyProtection="1">
      <alignment horizontal="center" vertical="center" shrinkToFit="1"/>
    </xf>
    <xf numFmtId="0" fontId="58" fillId="0" borderId="93" xfId="24" applyFont="1" applyBorder="1" applyAlignment="1" applyProtection="1">
      <alignment horizontal="center" vertical="center" shrinkToFit="1"/>
    </xf>
    <xf numFmtId="0" fontId="68" fillId="0" borderId="95" xfId="24" applyFont="1" applyFill="1" applyBorder="1" applyAlignment="1" applyProtection="1">
      <alignment horizontal="center" vertical="center" shrinkToFit="1"/>
      <protection locked="0"/>
    </xf>
    <xf numFmtId="0" fontId="68" fillId="0" borderId="26" xfId="24" applyFont="1" applyFill="1" applyBorder="1" applyAlignment="1" applyProtection="1">
      <alignment horizontal="center" vertical="center" shrinkToFit="1"/>
      <protection locked="0"/>
    </xf>
    <xf numFmtId="0" fontId="58" fillId="0" borderId="92" xfId="24" applyFont="1" applyFill="1" applyBorder="1" applyAlignment="1" applyProtection="1">
      <alignment horizontal="center" vertical="center" shrinkToFit="1"/>
    </xf>
    <xf numFmtId="0" fontId="58" fillId="0" borderId="13" xfId="24" applyFont="1" applyFill="1" applyBorder="1" applyAlignment="1" applyProtection="1">
      <alignment horizontal="center" vertical="center" shrinkToFit="1"/>
    </xf>
    <xf numFmtId="0" fontId="58" fillId="0" borderId="97" xfId="24" applyFont="1" applyFill="1" applyBorder="1" applyAlignment="1" applyProtection="1">
      <alignment horizontal="center" vertical="center" shrinkToFit="1"/>
    </xf>
    <xf numFmtId="0" fontId="58" fillId="0" borderId="102" xfId="24" applyFont="1" applyFill="1" applyBorder="1" applyAlignment="1" applyProtection="1">
      <alignment horizontal="center" vertical="center" shrinkToFit="1"/>
    </xf>
    <xf numFmtId="0" fontId="60" fillId="0" borderId="79" xfId="31" applyFont="1" applyBorder="1" applyAlignment="1" applyProtection="1">
      <alignment horizontal="center" vertical="center"/>
    </xf>
    <xf numFmtId="0" fontId="60" fillId="0" borderId="11" xfId="31" applyFont="1" applyBorder="1" applyAlignment="1" applyProtection="1">
      <alignment horizontal="center" vertical="center"/>
    </xf>
    <xf numFmtId="0" fontId="60" fillId="0" borderId="93" xfId="31" applyFont="1" applyBorder="1" applyAlignment="1" applyProtection="1">
      <alignment horizontal="center" vertical="center"/>
    </xf>
    <xf numFmtId="0" fontId="62" fillId="0" borderId="10" xfId="24" applyNumberFormat="1" applyFont="1" applyBorder="1" applyAlignment="1" applyProtection="1">
      <alignment horizontal="center" vertical="center" shrinkToFit="1"/>
    </xf>
    <xf numFmtId="0" fontId="62" fillId="0" borderId="26" xfId="24" applyNumberFormat="1" applyFont="1" applyBorder="1" applyAlignment="1" applyProtection="1">
      <alignment horizontal="center" vertical="center" shrinkToFit="1"/>
    </xf>
    <xf numFmtId="0" fontId="62" fillId="0" borderId="13" xfId="24" applyNumberFormat="1" applyFont="1" applyBorder="1" applyAlignment="1" applyProtection="1">
      <alignment horizontal="center" vertical="center" shrinkToFit="1"/>
    </xf>
    <xf numFmtId="49" fontId="58" fillId="0" borderId="92" xfId="24" applyNumberFormat="1" applyFont="1" applyBorder="1" applyAlignment="1" applyProtection="1">
      <alignment vertical="center" shrinkToFit="1"/>
    </xf>
    <xf numFmtId="0" fontId="58" fillId="0" borderId="96" xfId="24" applyFont="1" applyBorder="1" applyAlignment="1" applyProtection="1">
      <alignment horizontal="center" vertical="center" shrinkToFit="1"/>
    </xf>
    <xf numFmtId="0" fontId="58" fillId="0" borderId="101" xfId="24" applyFont="1" applyBorder="1" applyAlignment="1" applyProtection="1">
      <alignment horizontal="center" vertical="center" shrinkToFit="1"/>
    </xf>
    <xf numFmtId="0" fontId="58" fillId="0" borderId="97" xfId="24" applyFont="1" applyBorder="1" applyAlignment="1" applyProtection="1">
      <alignment horizontal="center" vertical="center" shrinkToFit="1"/>
    </xf>
    <xf numFmtId="0" fontId="58" fillId="0" borderId="102" xfId="24" applyFont="1" applyBorder="1" applyAlignment="1" applyProtection="1">
      <alignment horizontal="center" vertical="center" shrinkToFit="1"/>
    </xf>
    <xf numFmtId="0" fontId="58" fillId="0" borderId="92" xfId="24" applyFont="1" applyBorder="1" applyAlignment="1" applyProtection="1">
      <alignment horizontal="center" vertical="center" shrinkToFit="1"/>
    </xf>
    <xf numFmtId="0" fontId="58" fillId="0" borderId="13" xfId="24" applyFont="1" applyBorder="1" applyAlignment="1" applyProtection="1">
      <alignment horizontal="center" vertical="center" shrinkToFit="1"/>
    </xf>
    <xf numFmtId="0" fontId="58" fillId="0" borderId="99" xfId="24" applyFont="1" applyBorder="1" applyAlignment="1" applyProtection="1">
      <alignment horizontal="center" vertical="center" shrinkToFit="1"/>
    </xf>
    <xf numFmtId="0" fontId="58" fillId="0" borderId="103" xfId="24" applyFont="1" applyBorder="1" applyAlignment="1" applyProtection="1">
      <alignment horizontal="center" vertical="center" shrinkToFit="1"/>
    </xf>
    <xf numFmtId="0" fontId="58" fillId="0" borderId="100" xfId="24" applyFont="1" applyBorder="1" applyAlignment="1" applyProtection="1">
      <alignment horizontal="center" vertical="center" shrinkToFit="1"/>
    </xf>
    <xf numFmtId="0" fontId="58" fillId="0" borderId="19" xfId="24" applyFont="1" applyBorder="1" applyAlignment="1" applyProtection="1">
      <alignment horizontal="center" vertical="center" shrinkToFit="1"/>
    </xf>
    <xf numFmtId="0" fontId="60" fillId="0" borderId="14" xfId="31" applyFont="1" applyBorder="1" applyAlignment="1" applyProtection="1">
      <alignment horizontal="center" vertical="center"/>
    </xf>
    <xf numFmtId="0" fontId="60" fillId="0" borderId="10" xfId="31" applyFont="1" applyBorder="1" applyAlignment="1" applyProtection="1">
      <alignment horizontal="center" vertical="center"/>
    </xf>
    <xf numFmtId="0" fontId="35" fillId="0" borderId="11" xfId="3" applyBorder="1" applyAlignment="1">
      <alignment horizontal="center" vertical="center"/>
    </xf>
    <xf numFmtId="0" fontId="58" fillId="0" borderId="95" xfId="24" applyFont="1" applyFill="1" applyBorder="1" applyAlignment="1" applyProtection="1">
      <alignment horizontal="center" vertical="center" shrinkToFit="1"/>
      <protection locked="0"/>
    </xf>
    <xf numFmtId="0" fontId="58" fillId="0" borderId="26" xfId="24" applyFont="1" applyFill="1" applyBorder="1" applyAlignment="1" applyProtection="1">
      <alignment horizontal="center" vertical="center" shrinkToFit="1"/>
      <protection locked="0"/>
    </xf>
    <xf numFmtId="0" fontId="68" fillId="0" borderId="98" xfId="24" applyFont="1" applyFill="1" applyBorder="1" applyAlignment="1" applyProtection="1">
      <alignment horizontal="center" vertical="center" shrinkToFit="1"/>
      <protection locked="0"/>
    </xf>
    <xf numFmtId="0" fontId="68" fillId="0" borderId="27" xfId="24" applyFont="1" applyFill="1" applyBorder="1" applyAlignment="1" applyProtection="1">
      <alignment horizontal="center" vertical="center" shrinkToFit="1"/>
      <protection locked="0"/>
    </xf>
    <xf numFmtId="0" fontId="58" fillId="0" borderId="95" xfId="0" applyFont="1" applyFill="1" applyBorder="1" applyAlignment="1" applyProtection="1">
      <alignment horizontal="center" vertical="center" shrinkToFit="1"/>
      <protection hidden="1"/>
    </xf>
    <xf numFmtId="0" fontId="58" fillId="0" borderId="26" xfId="0" applyFont="1" applyFill="1" applyBorder="1" applyAlignment="1" applyProtection="1">
      <alignment horizontal="center" vertical="center" shrinkToFit="1"/>
      <protection hidden="1"/>
    </xf>
    <xf numFmtId="0" fontId="58" fillId="0" borderId="92" xfId="0" applyFont="1" applyBorder="1" applyAlignment="1" applyProtection="1">
      <alignment horizontal="center" vertical="center" shrinkToFit="1"/>
      <protection hidden="1"/>
    </xf>
    <xf numFmtId="0" fontId="58" fillId="0" borderId="13" xfId="0" applyFont="1" applyBorder="1" applyAlignment="1" applyProtection="1">
      <alignment horizontal="center" vertical="center" shrinkToFit="1"/>
      <protection hidden="1"/>
    </xf>
    <xf numFmtId="0" fontId="58" fillId="0" borderId="96" xfId="0" applyFont="1" applyBorder="1" applyAlignment="1" applyProtection="1">
      <alignment horizontal="center" vertical="center" shrinkToFit="1"/>
      <protection hidden="1"/>
    </xf>
    <xf numFmtId="0" fontId="58" fillId="0" borderId="101" xfId="0" applyFont="1" applyBorder="1" applyAlignment="1" applyProtection="1">
      <alignment horizontal="center" vertical="center" shrinkToFit="1"/>
      <protection hidden="1"/>
    </xf>
    <xf numFmtId="0" fontId="58" fillId="0" borderId="97" xfId="0" applyFont="1" applyBorder="1" applyAlignment="1" applyProtection="1">
      <alignment horizontal="center" vertical="center" shrinkToFit="1"/>
      <protection hidden="1"/>
    </xf>
    <xf numFmtId="0" fontId="58" fillId="0" borderId="102" xfId="0" applyFont="1" applyBorder="1" applyAlignment="1" applyProtection="1">
      <alignment horizontal="center" vertical="center" shrinkToFit="1"/>
      <protection hidden="1"/>
    </xf>
    <xf numFmtId="0" fontId="58" fillId="0" borderId="95" xfId="0" applyFont="1" applyBorder="1" applyAlignment="1" applyProtection="1">
      <alignment horizontal="center" vertical="center" shrinkToFit="1"/>
      <protection hidden="1"/>
    </xf>
    <xf numFmtId="0" fontId="58" fillId="0" borderId="26" xfId="0" applyFont="1" applyBorder="1" applyAlignment="1" applyProtection="1">
      <alignment horizontal="center" vertical="center" shrinkToFit="1"/>
      <protection hidden="1"/>
    </xf>
    <xf numFmtId="0" fontId="58" fillId="0" borderId="0" xfId="24" applyFont="1" applyAlignment="1" applyProtection="1">
      <alignment horizontal="center" vertical="center"/>
      <protection locked="0"/>
    </xf>
    <xf numFmtId="0" fontId="45" fillId="0" borderId="0" xfId="24" applyAlignment="1">
      <alignment vertical="center"/>
    </xf>
    <xf numFmtId="0" fontId="45" fillId="0" borderId="0" xfId="24" applyFont="1" applyBorder="1" applyAlignment="1" applyProtection="1">
      <alignment horizontal="right"/>
      <protection hidden="1"/>
    </xf>
    <xf numFmtId="0" fontId="45" fillId="16" borderId="87" xfId="24" applyFill="1" applyBorder="1" applyAlignment="1">
      <alignment horizontal="center" vertical="center"/>
    </xf>
    <xf numFmtId="0" fontId="69" fillId="0" borderId="97" xfId="24" applyFont="1" applyFill="1" applyBorder="1" applyAlignment="1" applyProtection="1">
      <alignment horizontal="center" vertical="center" shrinkToFit="1"/>
      <protection locked="0"/>
    </xf>
    <xf numFmtId="0" fontId="69" fillId="0" borderId="95" xfId="24" applyFont="1" applyFill="1" applyBorder="1" applyAlignment="1" applyProtection="1">
      <alignment horizontal="center" vertical="center" shrinkToFit="1"/>
    </xf>
    <xf numFmtId="0" fontId="69" fillId="0" borderId="92" xfId="24" applyFont="1" applyFill="1" applyBorder="1" applyAlignment="1" applyProtection="1">
      <alignment horizontal="center" vertical="center" shrinkToFit="1"/>
      <protection locked="0"/>
    </xf>
    <xf numFmtId="0" fontId="69" fillId="0" borderId="96" xfId="24" applyFont="1" applyFill="1" applyBorder="1" applyAlignment="1" applyProtection="1">
      <alignment horizontal="center" vertical="center" shrinkToFit="1"/>
    </xf>
    <xf numFmtId="0" fontId="69" fillId="0" borderId="97" xfId="24" applyNumberFormat="1" applyFont="1" applyFill="1" applyBorder="1" applyAlignment="1" applyProtection="1">
      <alignment horizontal="center" vertical="center" shrinkToFit="1"/>
    </xf>
    <xf numFmtId="0" fontId="69" fillId="0" borderId="92" xfId="24" applyFont="1" applyFill="1" applyBorder="1" applyAlignment="1" applyProtection="1">
      <alignment horizontal="center" vertical="center" shrinkToFit="1"/>
    </xf>
    <xf numFmtId="0" fontId="69" fillId="0" borderId="97" xfId="24" applyFont="1" applyFill="1" applyBorder="1" applyAlignment="1" applyProtection="1">
      <alignment horizontal="center" vertical="center" shrinkToFit="1"/>
    </xf>
    <xf numFmtId="0" fontId="69" fillId="0" borderId="95" xfId="24" applyFont="1" applyFill="1" applyBorder="1" applyAlignment="1" applyProtection="1">
      <alignment horizontal="center" vertical="center" shrinkToFit="1"/>
      <protection locked="0"/>
    </xf>
    <xf numFmtId="0" fontId="69" fillId="0" borderId="102" xfId="24" applyFont="1" applyFill="1" applyBorder="1" applyAlignment="1" applyProtection="1">
      <alignment horizontal="center" vertical="center" shrinkToFit="1"/>
      <protection locked="0"/>
    </xf>
    <xf numFmtId="0" fontId="69" fillId="0" borderId="26" xfId="24" applyFont="1" applyFill="1" applyBorder="1" applyAlignment="1" applyProtection="1">
      <alignment horizontal="center" vertical="center" shrinkToFit="1"/>
    </xf>
    <xf numFmtId="0" fontId="69" fillId="0" borderId="13" xfId="24" applyFont="1" applyFill="1" applyBorder="1" applyAlignment="1" applyProtection="1">
      <alignment horizontal="center" vertical="center" shrinkToFit="1"/>
      <protection locked="0"/>
    </xf>
    <xf numFmtId="0" fontId="69" fillId="0" borderId="101" xfId="24" applyFont="1" applyFill="1" applyBorder="1" applyAlignment="1" applyProtection="1">
      <alignment horizontal="center" vertical="center" shrinkToFit="1"/>
    </xf>
    <xf numFmtId="0" fontId="69" fillId="0" borderId="102" xfId="24" applyNumberFormat="1" applyFont="1" applyFill="1" applyBorder="1" applyAlignment="1" applyProtection="1">
      <alignment horizontal="center" vertical="center" shrinkToFit="1"/>
    </xf>
    <xf numFmtId="0" fontId="69" fillId="0" borderId="13" xfId="24" applyFont="1" applyFill="1" applyBorder="1" applyAlignment="1" applyProtection="1">
      <alignment horizontal="center" vertical="center" shrinkToFit="1"/>
    </xf>
    <xf numFmtId="0" fontId="69" fillId="0" borderId="102" xfId="24" applyFont="1" applyFill="1" applyBorder="1" applyAlignment="1" applyProtection="1">
      <alignment horizontal="center" vertical="center" shrinkToFit="1"/>
    </xf>
    <xf numFmtId="0" fontId="69" fillId="0" borderId="26" xfId="24" applyFont="1" applyFill="1" applyBorder="1" applyAlignment="1" applyProtection="1">
      <alignment horizontal="center" vertical="center" shrinkToFit="1"/>
      <protection locked="0"/>
    </xf>
    <xf numFmtId="0" fontId="69" fillId="0" borderId="98" xfId="24" applyFont="1" applyFill="1" applyBorder="1" applyAlignment="1" applyProtection="1">
      <alignment horizontal="center" vertical="center" shrinkToFit="1"/>
      <protection locked="0"/>
    </xf>
    <xf numFmtId="0" fontId="69" fillId="0" borderId="27" xfId="24" applyFont="1" applyFill="1" applyBorder="1" applyAlignment="1" applyProtection="1">
      <alignment horizontal="center" vertical="center" shrinkToFit="1"/>
      <protection locked="0"/>
    </xf>
    <xf numFmtId="0" fontId="45" fillId="0" borderId="87" xfId="24" applyBorder="1" applyAlignment="1">
      <alignment horizontal="center" vertical="center"/>
    </xf>
  </cellXfs>
  <cellStyles count="36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Excel Built-in Normal" xfId="17"/>
    <cellStyle name="ハイパーリンク" xfId="4" builtinId="8"/>
    <cellStyle name="ハイパーリンク 2" xfId="18"/>
    <cellStyle name="ハイパーリンク 3" xfId="19"/>
    <cellStyle name="ハイパーリンク 4" xfId="20"/>
    <cellStyle name="メモ 2" xfId="21"/>
    <cellStyle name="通貨 2" xfId="22"/>
    <cellStyle name="通貨 2 2" xfId="23"/>
    <cellStyle name="標準" xfId="0" builtinId="0"/>
    <cellStyle name="標準 2" xfId="3"/>
    <cellStyle name="標準 2 2" xfId="24"/>
    <cellStyle name="標準 2 2 2" xfId="25"/>
    <cellStyle name="標準 2_2015-U12後期（会場変更）" xfId="26"/>
    <cellStyle name="標準 3" xfId="27"/>
    <cellStyle name="標準 4" xfId="28"/>
    <cellStyle name="標準 4 2" xfId="29"/>
    <cellStyle name="標準 5" xfId="30"/>
    <cellStyle name="標準 5 2" xfId="31"/>
    <cellStyle name="標準 6" xfId="32"/>
    <cellStyle name="標準 7" xfId="33"/>
    <cellStyle name="標準 7 2" xfId="34"/>
    <cellStyle name="標準 8" xfId="35"/>
    <cellStyle name="標準 9" xfId="1"/>
    <cellStyle name="標準_２７年大会・リーグ戦参加表４" xfId="2"/>
  </cellStyles>
  <dxfs count="2">
    <dxf>
      <font>
        <condense val="0"/>
        <extend val="0"/>
        <color indexed="10"/>
      </font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149</xdr:row>
      <xdr:rowOff>114300</xdr:rowOff>
    </xdr:from>
    <xdr:to>
      <xdr:col>3</xdr:col>
      <xdr:colOff>114300</xdr:colOff>
      <xdr:row>149</xdr:row>
      <xdr:rowOff>276225</xdr:rowOff>
    </xdr:to>
    <xdr:sp macro="" textlink="">
      <xdr:nvSpPr>
        <xdr:cNvPr id="2" name="円/楕円 1"/>
        <xdr:cNvSpPr/>
      </xdr:nvSpPr>
      <xdr:spPr>
        <a:xfrm>
          <a:off x="457200" y="45234225"/>
          <a:ext cx="371475" cy="1619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41394</xdr:colOff>
      <xdr:row>0</xdr:row>
      <xdr:rowOff>101598</xdr:rowOff>
    </xdr:from>
    <xdr:to>
      <xdr:col>41</xdr:col>
      <xdr:colOff>228600</xdr:colOff>
      <xdr:row>2</xdr:row>
      <xdr:rowOff>138640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AB355603-1A7A-4CA1-85F1-EF3C85033EC4}"/>
            </a:ext>
          </a:extLst>
        </xdr:cNvPr>
        <xdr:cNvSpPr/>
      </xdr:nvSpPr>
      <xdr:spPr>
        <a:xfrm>
          <a:off x="308094" y="101598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宇河地域リーグ戦（後期）（Ｂブロック）</a:t>
          </a:r>
          <a:endParaRPr kumimoji="1" lang="en-US" altLang="ja-JP" sz="1800" b="1"/>
        </a:p>
      </xdr:txBody>
    </xdr:sp>
    <xdr:clientData/>
  </xdr:twoCellAnchor>
  <xdr:twoCellAnchor>
    <xdr:from>
      <xdr:col>1</xdr:col>
      <xdr:colOff>19050</xdr:colOff>
      <xdr:row>34</xdr:row>
      <xdr:rowOff>76200</xdr:rowOff>
    </xdr:from>
    <xdr:to>
      <xdr:col>41</xdr:col>
      <xdr:colOff>206256</xdr:colOff>
      <xdr:row>36</xdr:row>
      <xdr:rowOff>113242</xdr:rowOff>
    </xdr:to>
    <xdr:sp macro="" textlink="">
      <xdr:nvSpPr>
        <xdr:cNvPr id="3" name="角丸四角形 1">
          <a:extLst>
            <a:ext uri="{FF2B5EF4-FFF2-40B4-BE49-F238E27FC236}">
              <a16:creationId xmlns="" xmlns:a16="http://schemas.microsoft.com/office/drawing/2014/main" id="{77B81381-EA7D-4031-9A9E-8EAC561F1307}"/>
            </a:ext>
          </a:extLst>
        </xdr:cNvPr>
        <xdr:cNvSpPr/>
      </xdr:nvSpPr>
      <xdr:spPr>
        <a:xfrm>
          <a:off x="285750" y="76200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宇河地域リーグ戦（後期）（Ｂブロック）</a:t>
          </a:r>
        </a:p>
      </xdr:txBody>
    </xdr:sp>
    <xdr:clientData/>
  </xdr:twoCellAnchor>
  <xdr:twoCellAnchor>
    <xdr:from>
      <xdr:col>1</xdr:col>
      <xdr:colOff>28575</xdr:colOff>
      <xdr:row>68</xdr:row>
      <xdr:rowOff>95250</xdr:rowOff>
    </xdr:from>
    <xdr:to>
      <xdr:col>41</xdr:col>
      <xdr:colOff>215781</xdr:colOff>
      <xdr:row>70</xdr:row>
      <xdr:rowOff>132292</xdr:rowOff>
    </xdr:to>
    <xdr:sp macro="" textlink="">
      <xdr:nvSpPr>
        <xdr:cNvPr id="4" name="角丸四角形 1">
          <a:extLst>
            <a:ext uri="{FF2B5EF4-FFF2-40B4-BE49-F238E27FC236}">
              <a16:creationId xmlns="" xmlns:a16="http://schemas.microsoft.com/office/drawing/2014/main" id="{DE109952-764E-4D4B-9967-861596B598EE}"/>
            </a:ext>
          </a:extLst>
        </xdr:cNvPr>
        <xdr:cNvSpPr/>
      </xdr:nvSpPr>
      <xdr:spPr>
        <a:xfrm>
          <a:off x="295275" y="95250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宇河地域リーグ戦（後期）（Ｂブロック）</a:t>
          </a:r>
        </a:p>
      </xdr:txBody>
    </xdr:sp>
    <xdr:clientData/>
  </xdr:twoCellAnchor>
  <xdr:twoCellAnchor>
    <xdr:from>
      <xdr:col>1</xdr:col>
      <xdr:colOff>28575</xdr:colOff>
      <xdr:row>102</xdr:row>
      <xdr:rowOff>95250</xdr:rowOff>
    </xdr:from>
    <xdr:to>
      <xdr:col>41</xdr:col>
      <xdr:colOff>215781</xdr:colOff>
      <xdr:row>104</xdr:row>
      <xdr:rowOff>132292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D49B6495-BEA8-4EF0-8E35-DA7A3B531678}"/>
            </a:ext>
          </a:extLst>
        </xdr:cNvPr>
        <xdr:cNvSpPr/>
      </xdr:nvSpPr>
      <xdr:spPr>
        <a:xfrm>
          <a:off x="295275" y="95250"/>
          <a:ext cx="11236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宇河地域リーグ戦（後期）（Ｂブロック）</a:t>
          </a:r>
        </a:p>
      </xdr:txBody>
    </xdr:sp>
    <xdr:clientData/>
  </xdr:twoCellAnchor>
  <xdr:twoCellAnchor>
    <xdr:from>
      <xdr:col>4</xdr:col>
      <xdr:colOff>95250</xdr:colOff>
      <xdr:row>31</xdr:row>
      <xdr:rowOff>38100</xdr:rowOff>
    </xdr:from>
    <xdr:to>
      <xdr:col>5</xdr:col>
      <xdr:colOff>200025</xdr:colOff>
      <xdr:row>31</xdr:row>
      <xdr:rowOff>200025</xdr:rowOff>
    </xdr:to>
    <xdr:sp macro="" textlink="">
      <xdr:nvSpPr>
        <xdr:cNvPr id="6" name="円/楕円 5"/>
        <xdr:cNvSpPr/>
      </xdr:nvSpPr>
      <xdr:spPr>
        <a:xfrm>
          <a:off x="1162050" y="7124700"/>
          <a:ext cx="371475" cy="1619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32</xdr:row>
      <xdr:rowOff>19050</xdr:rowOff>
    </xdr:from>
    <xdr:to>
      <xdr:col>5</xdr:col>
      <xdr:colOff>190500</xdr:colOff>
      <xdr:row>32</xdr:row>
      <xdr:rowOff>180975</xdr:rowOff>
    </xdr:to>
    <xdr:sp macro="" textlink="">
      <xdr:nvSpPr>
        <xdr:cNvPr id="7" name="円/楕円 6"/>
        <xdr:cNvSpPr/>
      </xdr:nvSpPr>
      <xdr:spPr>
        <a:xfrm>
          <a:off x="1152525" y="7334250"/>
          <a:ext cx="371475" cy="1619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41394</xdr:colOff>
      <xdr:row>0</xdr:row>
      <xdr:rowOff>101598</xdr:rowOff>
    </xdr:from>
    <xdr:to>
      <xdr:col>41</xdr:col>
      <xdr:colOff>228600</xdr:colOff>
      <xdr:row>2</xdr:row>
      <xdr:rowOff>138640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AB355603-1A7A-4CA1-85F1-EF3C85033EC4}"/>
            </a:ext>
          </a:extLst>
        </xdr:cNvPr>
        <xdr:cNvSpPr/>
      </xdr:nvSpPr>
      <xdr:spPr>
        <a:xfrm>
          <a:off x="308094" y="101598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宇河地域リーグ戦（後期）（Ｃブロック）</a:t>
          </a:r>
          <a:endParaRPr kumimoji="1" lang="en-US" altLang="ja-JP" sz="1800" b="1"/>
        </a:p>
      </xdr:txBody>
    </xdr:sp>
    <xdr:clientData/>
  </xdr:twoCellAnchor>
  <xdr:twoCellAnchor>
    <xdr:from>
      <xdr:col>1</xdr:col>
      <xdr:colOff>19050</xdr:colOff>
      <xdr:row>34</xdr:row>
      <xdr:rowOff>76200</xdr:rowOff>
    </xdr:from>
    <xdr:to>
      <xdr:col>41</xdr:col>
      <xdr:colOff>206256</xdr:colOff>
      <xdr:row>36</xdr:row>
      <xdr:rowOff>113242</xdr:rowOff>
    </xdr:to>
    <xdr:sp macro="" textlink="">
      <xdr:nvSpPr>
        <xdr:cNvPr id="3" name="角丸四角形 1">
          <a:extLst>
            <a:ext uri="{FF2B5EF4-FFF2-40B4-BE49-F238E27FC236}">
              <a16:creationId xmlns="" xmlns:a16="http://schemas.microsoft.com/office/drawing/2014/main" id="{77B81381-EA7D-4031-9A9E-8EAC561F1307}"/>
            </a:ext>
          </a:extLst>
        </xdr:cNvPr>
        <xdr:cNvSpPr/>
      </xdr:nvSpPr>
      <xdr:spPr>
        <a:xfrm>
          <a:off x="285750" y="76200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宇河地域リーグ戦（後期）（Ｃブロック）</a:t>
          </a:r>
        </a:p>
      </xdr:txBody>
    </xdr:sp>
    <xdr:clientData/>
  </xdr:twoCellAnchor>
  <xdr:twoCellAnchor>
    <xdr:from>
      <xdr:col>1</xdr:col>
      <xdr:colOff>28575</xdr:colOff>
      <xdr:row>68</xdr:row>
      <xdr:rowOff>95250</xdr:rowOff>
    </xdr:from>
    <xdr:to>
      <xdr:col>41</xdr:col>
      <xdr:colOff>215781</xdr:colOff>
      <xdr:row>70</xdr:row>
      <xdr:rowOff>132292</xdr:rowOff>
    </xdr:to>
    <xdr:sp macro="" textlink="">
      <xdr:nvSpPr>
        <xdr:cNvPr id="4" name="角丸四角形 1">
          <a:extLst>
            <a:ext uri="{FF2B5EF4-FFF2-40B4-BE49-F238E27FC236}">
              <a16:creationId xmlns="" xmlns:a16="http://schemas.microsoft.com/office/drawing/2014/main" id="{DE109952-764E-4D4B-9967-861596B598EE}"/>
            </a:ext>
          </a:extLst>
        </xdr:cNvPr>
        <xdr:cNvSpPr/>
      </xdr:nvSpPr>
      <xdr:spPr>
        <a:xfrm>
          <a:off x="295275" y="95250"/>
          <a:ext cx="10855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宇河地域リーグ戦（後期）（Ｃブロック）</a:t>
          </a:r>
        </a:p>
      </xdr:txBody>
    </xdr:sp>
    <xdr:clientData/>
  </xdr:twoCellAnchor>
  <xdr:twoCellAnchor>
    <xdr:from>
      <xdr:col>1</xdr:col>
      <xdr:colOff>28575</xdr:colOff>
      <xdr:row>102</xdr:row>
      <xdr:rowOff>95250</xdr:rowOff>
    </xdr:from>
    <xdr:to>
      <xdr:col>41</xdr:col>
      <xdr:colOff>215781</xdr:colOff>
      <xdr:row>104</xdr:row>
      <xdr:rowOff>132292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D49B6495-BEA8-4EF0-8E35-DA7A3B531678}"/>
            </a:ext>
          </a:extLst>
        </xdr:cNvPr>
        <xdr:cNvSpPr/>
      </xdr:nvSpPr>
      <xdr:spPr>
        <a:xfrm>
          <a:off x="295275" y="95250"/>
          <a:ext cx="11236206" cy="4942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ＪＦＡ　Ｕ</a:t>
          </a:r>
          <a:r>
            <a:rPr kumimoji="1" lang="en-US" altLang="ja-JP" sz="1800" b="1"/>
            <a:t>-</a:t>
          </a:r>
          <a:r>
            <a:rPr kumimoji="1" lang="ja-JP" altLang="en-US" sz="1800" b="1"/>
            <a:t>１０サッカーリーグ</a:t>
          </a:r>
          <a:r>
            <a:rPr kumimoji="1" lang="en-US" altLang="ja-JP" sz="1800" b="1"/>
            <a:t>2018</a:t>
          </a:r>
          <a:r>
            <a:rPr kumimoji="1" lang="ja-JP" altLang="en-US" sz="1800" b="1"/>
            <a:t>（</a:t>
          </a:r>
          <a:r>
            <a:rPr kumimoji="1" lang="en-US" altLang="ja-JP" sz="1800" b="1"/>
            <a:t>in</a:t>
          </a:r>
          <a:r>
            <a:rPr kumimoji="1" lang="ja-JP" altLang="en-US" sz="1800" b="1"/>
            <a:t>栃木） 宇河地域リーグ戦（後期）（Ｃブロック）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myno5@ybb.ne.jp" TargetMode="External"/><Relationship Id="rId2" Type="http://schemas.openxmlformats.org/officeDocument/2006/relationships/hyperlink" Target="mailto:s-to.sino@ss-souzou.co.jp" TargetMode="External"/><Relationship Id="rId1" Type="http://schemas.openxmlformats.org/officeDocument/2006/relationships/hyperlink" Target="mailto:sumyno5@ybb.ne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137"/>
  <sheetViews>
    <sheetView view="pageBreakPreview" zoomScaleNormal="100" zoomScaleSheetLayoutView="100" workbookViewId="0">
      <selection activeCell="J1" sqref="J1"/>
    </sheetView>
  </sheetViews>
  <sheetFormatPr defaultColWidth="2.375" defaultRowHeight="14.25" customHeight="1" zeroHeight="1"/>
  <cols>
    <col min="1" max="1" width="6.75" style="53" bestFit="1" customWidth="1"/>
    <col min="2" max="2" width="3.875" style="53" bestFit="1" customWidth="1"/>
    <col min="3" max="3" width="6.625" style="53" customWidth="1"/>
    <col min="4" max="4" width="14.625" style="53" customWidth="1"/>
    <col min="5" max="5" width="6.625" style="53" customWidth="1"/>
    <col min="6" max="6" width="14.625" style="53" customWidth="1"/>
    <col min="7" max="7" width="6.625" style="53" customWidth="1"/>
    <col min="8" max="8" width="14.625" style="53" customWidth="1"/>
    <col min="9" max="9" width="18.625" style="53" customWidth="1"/>
    <col min="10" max="10" width="4.875" style="53" bestFit="1" customWidth="1"/>
    <col min="11" max="251" width="3.5" style="53" customWidth="1"/>
    <col min="252" max="16384" width="2.375" style="53"/>
  </cols>
  <sheetData>
    <row r="1" spans="1:9" ht="26.25" customHeight="1">
      <c r="A1" s="202" t="s">
        <v>49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2" t="s">
        <v>50</v>
      </c>
      <c r="B2" s="202"/>
      <c r="C2" s="202"/>
      <c r="D2" s="202"/>
      <c r="E2" s="202"/>
      <c r="F2" s="202"/>
      <c r="G2" s="202"/>
      <c r="H2" s="202"/>
      <c r="I2" s="202"/>
    </row>
    <row r="3" spans="1:9" ht="15">
      <c r="A3" s="203"/>
      <c r="B3" s="204"/>
      <c r="C3" s="207" t="s">
        <v>51</v>
      </c>
      <c r="D3" s="208"/>
      <c r="E3" s="207" t="s">
        <v>52</v>
      </c>
      <c r="F3" s="208"/>
      <c r="G3" s="207" t="s">
        <v>53</v>
      </c>
      <c r="H3" s="208"/>
      <c r="I3" s="209" t="s">
        <v>54</v>
      </c>
    </row>
    <row r="4" spans="1:9" ht="15">
      <c r="A4" s="205"/>
      <c r="B4" s="206"/>
      <c r="C4" s="211" t="s">
        <v>55</v>
      </c>
      <c r="D4" s="212"/>
      <c r="E4" s="211" t="s">
        <v>56</v>
      </c>
      <c r="F4" s="212"/>
      <c r="G4" s="211" t="s">
        <v>56</v>
      </c>
      <c r="H4" s="212"/>
      <c r="I4" s="210"/>
    </row>
    <row r="5" spans="1:9" ht="30" hidden="1" customHeight="1">
      <c r="A5" s="205"/>
      <c r="B5" s="206"/>
      <c r="C5" s="213"/>
      <c r="D5" s="214"/>
      <c r="E5" s="213"/>
      <c r="F5" s="214"/>
      <c r="G5" s="213"/>
      <c r="H5" s="214"/>
      <c r="I5" s="54" t="s">
        <v>57</v>
      </c>
    </row>
    <row r="6" spans="1:9" ht="30" customHeight="1">
      <c r="A6" s="215" t="s">
        <v>58</v>
      </c>
      <c r="B6" s="216"/>
      <c r="C6" s="217" t="s">
        <v>59</v>
      </c>
      <c r="D6" s="218"/>
      <c r="E6" s="213" t="s">
        <v>60</v>
      </c>
      <c r="F6" s="219"/>
      <c r="G6" s="220" t="s">
        <v>61</v>
      </c>
      <c r="H6" s="220"/>
      <c r="I6" s="54"/>
    </row>
    <row r="7" spans="1:9" ht="30" customHeight="1">
      <c r="A7" s="215" t="s">
        <v>62</v>
      </c>
      <c r="B7" s="216"/>
      <c r="C7" s="213" t="s">
        <v>63</v>
      </c>
      <c r="D7" s="219"/>
      <c r="E7" s="220" t="s">
        <v>64</v>
      </c>
      <c r="F7" s="220"/>
      <c r="G7" s="213" t="s">
        <v>65</v>
      </c>
      <c r="H7" s="219"/>
      <c r="I7" s="54"/>
    </row>
    <row r="8" spans="1:9" ht="30" customHeight="1">
      <c r="A8" s="215" t="s">
        <v>66</v>
      </c>
      <c r="B8" s="216"/>
      <c r="C8" s="221" t="s">
        <v>67</v>
      </c>
      <c r="D8" s="221"/>
      <c r="E8" s="221" t="s">
        <v>68</v>
      </c>
      <c r="F8" s="221"/>
      <c r="G8" s="220" t="s">
        <v>69</v>
      </c>
      <c r="H8" s="220"/>
      <c r="I8" s="54"/>
    </row>
    <row r="9" spans="1:9" ht="30" customHeight="1">
      <c r="A9" s="215" t="s">
        <v>70</v>
      </c>
      <c r="B9" s="216"/>
      <c r="C9" s="220" t="s">
        <v>71</v>
      </c>
      <c r="D9" s="220"/>
      <c r="E9" s="220" t="s">
        <v>72</v>
      </c>
      <c r="F9" s="220"/>
      <c r="G9" s="220" t="s">
        <v>73</v>
      </c>
      <c r="H9" s="220"/>
      <c r="I9" s="54"/>
    </row>
    <row r="10" spans="1:9" ht="30" customHeight="1">
      <c r="A10" s="215" t="s">
        <v>74</v>
      </c>
      <c r="B10" s="216"/>
      <c r="C10" s="221" t="s">
        <v>75</v>
      </c>
      <c r="D10" s="221"/>
      <c r="E10" s="220" t="s">
        <v>76</v>
      </c>
      <c r="F10" s="220"/>
      <c r="G10" s="222" t="s">
        <v>77</v>
      </c>
      <c r="H10" s="222"/>
      <c r="I10" s="54"/>
    </row>
    <row r="11" spans="1:9" ht="30" customHeight="1">
      <c r="A11" s="215" t="s">
        <v>78</v>
      </c>
      <c r="B11" s="216"/>
      <c r="C11" s="221" t="s">
        <v>79</v>
      </c>
      <c r="D11" s="221"/>
      <c r="E11" s="221" t="s">
        <v>80</v>
      </c>
      <c r="F11" s="221"/>
      <c r="G11" s="220" t="s">
        <v>81</v>
      </c>
      <c r="H11" s="220"/>
      <c r="I11" s="54"/>
    </row>
    <row r="12" spans="1:9" ht="30" customHeight="1">
      <c r="A12" s="215" t="s">
        <v>82</v>
      </c>
      <c r="B12" s="216"/>
      <c r="C12" s="220" t="s">
        <v>83</v>
      </c>
      <c r="D12" s="220"/>
      <c r="E12" s="221" t="s">
        <v>84</v>
      </c>
      <c r="F12" s="221"/>
      <c r="G12" s="221" t="s">
        <v>85</v>
      </c>
      <c r="H12" s="221"/>
      <c r="I12" s="54"/>
    </row>
    <row r="13" spans="1:9" ht="30" customHeight="1">
      <c r="A13" s="215" t="s">
        <v>86</v>
      </c>
      <c r="B13" s="216"/>
      <c r="C13" s="220" t="s">
        <v>87</v>
      </c>
      <c r="D13" s="220"/>
      <c r="E13" s="213" t="s">
        <v>88</v>
      </c>
      <c r="F13" s="219"/>
      <c r="G13" s="220" t="s">
        <v>89</v>
      </c>
      <c r="H13" s="220"/>
      <c r="I13" s="54"/>
    </row>
    <row r="14" spans="1:9" ht="30" customHeight="1">
      <c r="A14" s="215" t="s">
        <v>90</v>
      </c>
      <c r="B14" s="216"/>
      <c r="C14" s="223" t="s">
        <v>91</v>
      </c>
      <c r="D14" s="223"/>
      <c r="E14" s="220" t="s">
        <v>92</v>
      </c>
      <c r="F14" s="220"/>
      <c r="G14" s="221" t="s">
        <v>93</v>
      </c>
      <c r="H14" s="221"/>
      <c r="I14" s="54"/>
    </row>
    <row r="15" spans="1:9" ht="30" customHeight="1">
      <c r="A15" s="215" t="s">
        <v>94</v>
      </c>
      <c r="B15" s="216"/>
      <c r="C15" s="220" t="s">
        <v>95</v>
      </c>
      <c r="D15" s="220"/>
      <c r="E15" s="224"/>
      <c r="F15" s="225"/>
      <c r="G15" s="224"/>
      <c r="H15" s="225"/>
      <c r="I15" s="54"/>
    </row>
    <row r="16" spans="1:9" ht="27.95" customHeight="1">
      <c r="A16" s="55">
        <v>43345</v>
      </c>
      <c r="B16" s="56" t="s">
        <v>96</v>
      </c>
      <c r="C16" s="57" t="s">
        <v>97</v>
      </c>
      <c r="D16" s="57" t="s">
        <v>98</v>
      </c>
      <c r="E16" s="57" t="s">
        <v>97</v>
      </c>
      <c r="F16" s="57" t="s">
        <v>99</v>
      </c>
      <c r="G16" s="57" t="s">
        <v>97</v>
      </c>
      <c r="H16" s="57" t="s">
        <v>100</v>
      </c>
      <c r="I16" s="58"/>
    </row>
    <row r="17" spans="1:10" ht="27.95" customHeight="1">
      <c r="A17" s="55">
        <v>43351</v>
      </c>
      <c r="B17" s="59" t="s">
        <v>101</v>
      </c>
      <c r="C17" s="57" t="s">
        <v>102</v>
      </c>
      <c r="D17" s="57" t="s">
        <v>98</v>
      </c>
      <c r="E17" s="57" t="s">
        <v>102</v>
      </c>
      <c r="F17" s="57" t="s">
        <v>99</v>
      </c>
      <c r="G17" s="57" t="s">
        <v>102</v>
      </c>
      <c r="H17" s="57" t="s">
        <v>100</v>
      </c>
      <c r="I17" s="58"/>
    </row>
    <row r="18" spans="1:10" ht="27.95" customHeight="1">
      <c r="A18" s="55">
        <v>43352</v>
      </c>
      <c r="B18" s="56" t="s">
        <v>96</v>
      </c>
      <c r="C18" s="57" t="s">
        <v>103</v>
      </c>
      <c r="D18" s="57" t="s">
        <v>104</v>
      </c>
      <c r="E18" s="57" t="s">
        <v>103</v>
      </c>
      <c r="F18" s="57" t="s">
        <v>105</v>
      </c>
      <c r="G18" s="57" t="s">
        <v>103</v>
      </c>
      <c r="H18" s="57" t="s">
        <v>100</v>
      </c>
      <c r="I18" s="58"/>
    </row>
    <row r="19" spans="1:10" ht="27.95" customHeight="1">
      <c r="A19" s="55">
        <v>43360</v>
      </c>
      <c r="B19" s="56" t="s">
        <v>106</v>
      </c>
      <c r="C19" s="57" t="s">
        <v>107</v>
      </c>
      <c r="D19" s="57" t="s">
        <v>98</v>
      </c>
      <c r="E19" s="57" t="s">
        <v>107</v>
      </c>
      <c r="F19" s="57" t="s">
        <v>105</v>
      </c>
      <c r="G19" s="57" t="s">
        <v>107</v>
      </c>
      <c r="H19" s="57" t="s">
        <v>100</v>
      </c>
      <c r="I19" s="58"/>
    </row>
    <row r="20" spans="1:10" ht="27.95" customHeight="1">
      <c r="A20" s="55">
        <v>43366</v>
      </c>
      <c r="B20" s="56" t="s">
        <v>96</v>
      </c>
      <c r="C20" s="57" t="s">
        <v>108</v>
      </c>
      <c r="D20" s="57" t="s">
        <v>98</v>
      </c>
      <c r="E20" s="226"/>
      <c r="F20" s="227"/>
      <c r="G20" s="226"/>
      <c r="H20" s="227"/>
      <c r="I20" s="58"/>
    </row>
    <row r="21" spans="1:10">
      <c r="A21" s="60"/>
      <c r="B21" s="61"/>
      <c r="C21" s="62"/>
      <c r="D21" s="62"/>
      <c r="E21" s="62"/>
      <c r="F21" s="62"/>
      <c r="G21" s="62"/>
      <c r="H21" s="62"/>
      <c r="I21" s="63"/>
    </row>
    <row r="22" spans="1:10" ht="20.100000000000001" customHeight="1">
      <c r="A22" s="228" t="s">
        <v>109</v>
      </c>
      <c r="B22" s="229"/>
      <c r="C22" s="229"/>
      <c r="D22" s="230" t="s">
        <v>110</v>
      </c>
      <c r="E22" s="231"/>
      <c r="F22" s="232" t="s">
        <v>111</v>
      </c>
      <c r="G22" s="232"/>
      <c r="H22" s="232"/>
      <c r="I22" s="64" t="s">
        <v>112</v>
      </c>
      <c r="J22" s="65"/>
    </row>
    <row r="23" spans="1:10" ht="20.100000000000001" customHeight="1">
      <c r="A23" s="229"/>
      <c r="B23" s="229"/>
      <c r="C23" s="229"/>
      <c r="D23" s="231"/>
      <c r="E23" s="231"/>
      <c r="F23" s="233" t="s">
        <v>113</v>
      </c>
      <c r="G23" s="233"/>
      <c r="H23" s="233"/>
      <c r="I23" s="229" t="s">
        <v>114</v>
      </c>
      <c r="J23" s="65"/>
    </row>
    <row r="24" spans="1:10" ht="20.100000000000001" customHeight="1">
      <c r="A24" s="229"/>
      <c r="B24" s="229"/>
      <c r="C24" s="229"/>
      <c r="D24" s="231"/>
      <c r="E24" s="231"/>
      <c r="F24" s="234" t="s">
        <v>115</v>
      </c>
      <c r="G24" s="234"/>
      <c r="H24" s="234"/>
      <c r="I24" s="229"/>
      <c r="J24" s="65"/>
    </row>
    <row r="25" spans="1:10" ht="20.100000000000001" customHeight="1">
      <c r="A25" s="228" t="s">
        <v>116</v>
      </c>
      <c r="B25" s="229"/>
      <c r="C25" s="229"/>
      <c r="D25" s="235" t="s">
        <v>117</v>
      </c>
      <c r="E25" s="236"/>
      <c r="F25" s="241" t="s">
        <v>118</v>
      </c>
      <c r="G25" s="242"/>
      <c r="H25" s="243"/>
      <c r="I25" s="64" t="s">
        <v>112</v>
      </c>
      <c r="J25" s="65"/>
    </row>
    <row r="26" spans="1:10" ht="20.100000000000001" customHeight="1">
      <c r="A26" s="229"/>
      <c r="B26" s="229"/>
      <c r="C26" s="229"/>
      <c r="D26" s="237"/>
      <c r="E26" s="238"/>
      <c r="F26" s="244" t="s">
        <v>119</v>
      </c>
      <c r="G26" s="245"/>
      <c r="H26" s="246"/>
      <c r="I26" s="247" t="s">
        <v>120</v>
      </c>
      <c r="J26" s="65"/>
    </row>
    <row r="27" spans="1:10" ht="20.100000000000001" customHeight="1">
      <c r="A27" s="229"/>
      <c r="B27" s="229"/>
      <c r="C27" s="229"/>
      <c r="D27" s="239"/>
      <c r="E27" s="240"/>
      <c r="F27" s="249" t="s">
        <v>121</v>
      </c>
      <c r="G27" s="250"/>
      <c r="H27" s="251"/>
      <c r="I27" s="248"/>
      <c r="J27" s="65"/>
    </row>
    <row r="28" spans="1:10" ht="20.100000000000001" customHeight="1">
      <c r="A28" s="228" t="s">
        <v>122</v>
      </c>
      <c r="B28" s="229"/>
      <c r="C28" s="229"/>
      <c r="D28" s="230" t="s">
        <v>110</v>
      </c>
      <c r="E28" s="231"/>
      <c r="F28" s="232" t="s">
        <v>111</v>
      </c>
      <c r="G28" s="232"/>
      <c r="H28" s="232"/>
      <c r="I28" s="64" t="s">
        <v>112</v>
      </c>
      <c r="J28" s="65"/>
    </row>
    <row r="29" spans="1:10" ht="20.100000000000001" customHeight="1">
      <c r="A29" s="229"/>
      <c r="B29" s="229"/>
      <c r="C29" s="229"/>
      <c r="D29" s="231"/>
      <c r="E29" s="231"/>
      <c r="F29" s="233" t="s">
        <v>113</v>
      </c>
      <c r="G29" s="233"/>
      <c r="H29" s="233"/>
      <c r="I29" s="229" t="s">
        <v>114</v>
      </c>
      <c r="J29" s="65"/>
    </row>
    <row r="30" spans="1:10" ht="20.100000000000001" customHeight="1">
      <c r="A30" s="229"/>
      <c r="B30" s="229"/>
      <c r="C30" s="229"/>
      <c r="D30" s="231"/>
      <c r="E30" s="231"/>
      <c r="F30" s="234" t="s">
        <v>115</v>
      </c>
      <c r="G30" s="234"/>
      <c r="H30" s="234"/>
      <c r="I30" s="229"/>
      <c r="J30" s="65"/>
    </row>
    <row r="31" spans="1:10" ht="14.25" hidden="1" customHeight="1">
      <c r="C31" s="66">
        <v>5</v>
      </c>
      <c r="D31" s="67">
        <v>42875</v>
      </c>
      <c r="E31" s="66" t="s">
        <v>101</v>
      </c>
      <c r="F31" s="253" t="s">
        <v>123</v>
      </c>
      <c r="G31" s="253"/>
      <c r="H31" s="253"/>
      <c r="I31" s="66"/>
    </row>
    <row r="32" spans="1:10" ht="14.25" hidden="1" customHeight="1">
      <c r="C32" s="68">
        <v>6</v>
      </c>
      <c r="D32" s="69">
        <v>42876</v>
      </c>
      <c r="E32" s="68" t="s">
        <v>124</v>
      </c>
      <c r="F32" s="254" t="s">
        <v>123</v>
      </c>
      <c r="G32" s="254"/>
      <c r="H32" s="254"/>
      <c r="I32" s="68"/>
    </row>
    <row r="33" spans="3:10" ht="14.25" hidden="1" customHeight="1">
      <c r="C33" s="68" t="s">
        <v>125</v>
      </c>
      <c r="D33" s="69">
        <v>42882</v>
      </c>
      <c r="E33" s="68" t="s">
        <v>126</v>
      </c>
      <c r="F33" s="254" t="s">
        <v>123</v>
      </c>
      <c r="G33" s="254"/>
      <c r="H33" s="254"/>
      <c r="I33" s="68"/>
      <c r="J33" s="70" t="s">
        <v>127</v>
      </c>
    </row>
    <row r="34" spans="3:10" ht="14.25" hidden="1" customHeight="1">
      <c r="J34" s="71"/>
    </row>
    <row r="35" spans="3:10" ht="14.25" hidden="1" customHeight="1">
      <c r="C35" s="72" t="s">
        <v>128</v>
      </c>
      <c r="J35" s="73"/>
    </row>
    <row r="36" spans="3:10" ht="15" hidden="1" customHeight="1" thickBot="1">
      <c r="C36" s="74"/>
      <c r="D36" s="75"/>
      <c r="E36" s="76"/>
      <c r="F36" s="255" t="s">
        <v>97</v>
      </c>
      <c r="G36" s="255"/>
      <c r="H36" s="70" t="s">
        <v>129</v>
      </c>
      <c r="I36" s="77"/>
      <c r="J36" s="78">
        <v>1</v>
      </c>
    </row>
    <row r="37" spans="3:10" ht="14.25" hidden="1" customHeight="1">
      <c r="C37" s="79"/>
      <c r="D37" s="66"/>
      <c r="E37" s="80" t="s">
        <v>130</v>
      </c>
      <c r="F37" s="256"/>
      <c r="G37" s="257"/>
      <c r="H37" s="71"/>
      <c r="I37" s="81"/>
      <c r="J37" s="82">
        <v>2</v>
      </c>
    </row>
    <row r="38" spans="3:10" ht="15" hidden="1" customHeight="1" thickBot="1">
      <c r="C38" s="83"/>
      <c r="D38" s="84"/>
      <c r="E38" s="85" t="s">
        <v>131</v>
      </c>
      <c r="F38" s="252"/>
      <c r="G38" s="252"/>
      <c r="H38" s="73"/>
      <c r="I38" s="86"/>
      <c r="J38" s="82">
        <v>3</v>
      </c>
    </row>
    <row r="39" spans="3:10" ht="14.25" hidden="1" customHeight="1">
      <c r="C39" s="79">
        <v>1</v>
      </c>
      <c r="D39" s="87">
        <v>0.375</v>
      </c>
      <c r="E39" s="88">
        <v>0.40625</v>
      </c>
      <c r="F39" s="78">
        <v>1</v>
      </c>
      <c r="G39" s="81">
        <v>2</v>
      </c>
      <c r="H39" s="78">
        <v>1</v>
      </c>
      <c r="I39" s="81">
        <v>4</v>
      </c>
      <c r="J39" s="82">
        <v>4</v>
      </c>
    </row>
    <row r="40" spans="3:10" ht="14.25" hidden="1" customHeight="1">
      <c r="C40" s="89">
        <v>2</v>
      </c>
      <c r="D40" s="90">
        <v>0.40972222222222227</v>
      </c>
      <c r="E40" s="91">
        <v>0.44097222222222227</v>
      </c>
      <c r="F40" s="82">
        <v>3</v>
      </c>
      <c r="G40" s="92">
        <v>4</v>
      </c>
      <c r="H40" s="82">
        <v>2</v>
      </c>
      <c r="I40" s="92">
        <v>5</v>
      </c>
      <c r="J40" s="82">
        <v>5</v>
      </c>
    </row>
    <row r="41" spans="3:10" ht="14.25" hidden="1" customHeight="1">
      <c r="C41" s="89">
        <v>3</v>
      </c>
      <c r="D41" s="90">
        <v>0.44444444444444497</v>
      </c>
      <c r="E41" s="91">
        <v>0.47569444444444497</v>
      </c>
      <c r="F41" s="82">
        <v>5</v>
      </c>
      <c r="G41" s="92">
        <v>6</v>
      </c>
      <c r="H41" s="82">
        <v>3</v>
      </c>
      <c r="I41" s="92">
        <v>6</v>
      </c>
      <c r="J41" s="82">
        <v>1</v>
      </c>
    </row>
    <row r="42" spans="3:10" ht="14.25" hidden="1" customHeight="1">
      <c r="C42" s="89">
        <v>4</v>
      </c>
      <c r="D42" s="90">
        <v>0.47916666666666702</v>
      </c>
      <c r="E42" s="91">
        <v>0.51041666666666696</v>
      </c>
      <c r="F42" s="82">
        <v>7</v>
      </c>
      <c r="G42" s="92">
        <v>8</v>
      </c>
      <c r="H42" s="82">
        <v>4</v>
      </c>
      <c r="I42" s="92">
        <v>7</v>
      </c>
      <c r="J42" s="82">
        <v>2</v>
      </c>
    </row>
    <row r="43" spans="3:10" ht="14.25" hidden="1" customHeight="1">
      <c r="C43" s="89">
        <v>5</v>
      </c>
      <c r="D43" s="90">
        <v>0.51388888888888895</v>
      </c>
      <c r="E43" s="91">
        <v>0.54513888888888895</v>
      </c>
      <c r="F43" s="82">
        <v>1</v>
      </c>
      <c r="G43" s="92">
        <v>9</v>
      </c>
      <c r="H43" s="82">
        <v>5</v>
      </c>
      <c r="I43" s="92">
        <v>8</v>
      </c>
      <c r="J43" s="82">
        <v>3</v>
      </c>
    </row>
    <row r="44" spans="3:10" ht="14.25" hidden="1" customHeight="1">
      <c r="C44" s="89">
        <v>6</v>
      </c>
      <c r="D44" s="90">
        <v>0.54861111111111105</v>
      </c>
      <c r="E44" s="91">
        <v>0.57986111111111105</v>
      </c>
      <c r="F44" s="82">
        <v>2</v>
      </c>
      <c r="G44" s="92">
        <v>3</v>
      </c>
      <c r="H44" s="82">
        <v>6</v>
      </c>
      <c r="I44" s="92">
        <v>9</v>
      </c>
      <c r="J44" s="73">
        <v>4</v>
      </c>
    </row>
    <row r="45" spans="3:10" ht="14.25" hidden="1" customHeight="1">
      <c r="C45" s="89">
        <v>7</v>
      </c>
      <c r="D45" s="90">
        <v>0.58333333333333404</v>
      </c>
      <c r="E45" s="91">
        <v>0.61458333333333404</v>
      </c>
      <c r="F45" s="82">
        <v>4</v>
      </c>
      <c r="G45" s="92">
        <v>5</v>
      </c>
      <c r="H45" s="82">
        <v>7</v>
      </c>
      <c r="I45" s="92">
        <v>7</v>
      </c>
    </row>
    <row r="46" spans="3:10" ht="14.25" hidden="1" customHeight="1">
      <c r="C46" s="89">
        <v>8</v>
      </c>
      <c r="D46" s="90">
        <v>0.61805555555555602</v>
      </c>
      <c r="E46" s="91">
        <v>0.64930555555555602</v>
      </c>
      <c r="F46" s="82">
        <v>6</v>
      </c>
      <c r="G46" s="92">
        <v>7</v>
      </c>
      <c r="H46" s="82">
        <v>1</v>
      </c>
      <c r="I46" s="92">
        <v>8</v>
      </c>
    </row>
    <row r="47" spans="3:10" ht="15" hidden="1" customHeight="1" thickBot="1">
      <c r="C47" s="83">
        <v>9</v>
      </c>
      <c r="D47" s="93">
        <v>0.65277777777777801</v>
      </c>
      <c r="E47" s="94">
        <v>0.68402777777777801</v>
      </c>
      <c r="F47" s="73">
        <v>8</v>
      </c>
      <c r="G47" s="86">
        <v>9</v>
      </c>
      <c r="H47" s="73">
        <v>2</v>
      </c>
      <c r="I47" s="86">
        <v>9</v>
      </c>
      <c r="J47" s="95" t="s">
        <v>127</v>
      </c>
    </row>
    <row r="48" spans="3:10" ht="14.25" hidden="1" customHeight="1">
      <c r="J48" s="96"/>
    </row>
    <row r="49" spans="3:10" ht="14.25" hidden="1" customHeight="1">
      <c r="C49" s="72" t="s">
        <v>132</v>
      </c>
      <c r="J49" s="97"/>
    </row>
    <row r="50" spans="3:10" ht="15" hidden="1" customHeight="1" thickBot="1">
      <c r="C50" s="98"/>
      <c r="D50" s="99"/>
      <c r="E50" s="99"/>
      <c r="F50" s="95" t="s">
        <v>97</v>
      </c>
      <c r="G50" s="100"/>
      <c r="H50" s="95" t="s">
        <v>129</v>
      </c>
      <c r="I50" s="100"/>
      <c r="J50" s="101">
        <v>1</v>
      </c>
    </row>
    <row r="51" spans="3:10" ht="14.25" hidden="1" customHeight="1">
      <c r="C51" s="102"/>
      <c r="D51" s="103"/>
      <c r="E51" s="104" t="s">
        <v>130</v>
      </c>
      <c r="F51" s="105"/>
      <c r="G51" s="106"/>
      <c r="H51" s="96"/>
      <c r="I51" s="106"/>
      <c r="J51" s="92">
        <v>2</v>
      </c>
    </row>
    <row r="52" spans="3:10" ht="15" hidden="1" customHeight="1" thickBot="1">
      <c r="C52" s="83"/>
      <c r="D52" s="84"/>
      <c r="E52" s="107" t="s">
        <v>131</v>
      </c>
      <c r="F52" s="108"/>
      <c r="G52" s="107"/>
      <c r="H52" s="97"/>
      <c r="I52" s="107"/>
      <c r="J52" s="92">
        <v>3</v>
      </c>
    </row>
    <row r="53" spans="3:10" ht="14.25" hidden="1" customHeight="1">
      <c r="C53" s="79">
        <v>1</v>
      </c>
      <c r="D53" s="87">
        <v>0.375</v>
      </c>
      <c r="E53" s="109">
        <v>0.40625</v>
      </c>
      <c r="F53" s="110">
        <v>1</v>
      </c>
      <c r="G53" s="104">
        <v>2</v>
      </c>
      <c r="H53" s="111">
        <v>2</v>
      </c>
      <c r="I53" s="104">
        <v>4</v>
      </c>
      <c r="J53" s="112">
        <v>4</v>
      </c>
    </row>
    <row r="54" spans="3:10" ht="14.25" hidden="1" customHeight="1">
      <c r="C54" s="89">
        <v>2</v>
      </c>
      <c r="D54" s="90">
        <v>0.40972222222222227</v>
      </c>
      <c r="E54" s="113">
        <v>0.44097222222222227</v>
      </c>
      <c r="F54" s="82">
        <v>3</v>
      </c>
      <c r="G54" s="114">
        <v>4</v>
      </c>
      <c r="H54" s="92">
        <v>4</v>
      </c>
      <c r="I54" s="114">
        <v>5</v>
      </c>
      <c r="J54" s="92">
        <v>5</v>
      </c>
    </row>
    <row r="55" spans="3:10" ht="14.25" hidden="1" customHeight="1">
      <c r="C55" s="89">
        <v>3</v>
      </c>
      <c r="D55" s="90">
        <v>0.44444444444444497</v>
      </c>
      <c r="E55" s="113">
        <v>0.47569444444444497</v>
      </c>
      <c r="F55" s="82">
        <v>5</v>
      </c>
      <c r="G55" s="114">
        <v>6</v>
      </c>
      <c r="H55" s="92">
        <v>6</v>
      </c>
      <c r="I55" s="114">
        <v>6</v>
      </c>
      <c r="J55" s="92">
        <v>6</v>
      </c>
    </row>
    <row r="56" spans="3:10" ht="14.25" hidden="1" customHeight="1">
      <c r="C56" s="89">
        <v>4</v>
      </c>
      <c r="D56" s="90">
        <v>0.47916666666666702</v>
      </c>
      <c r="E56" s="113">
        <v>0.51041666666666696</v>
      </c>
      <c r="F56" s="82">
        <v>7</v>
      </c>
      <c r="G56" s="114">
        <v>8</v>
      </c>
      <c r="H56" s="115">
        <v>8</v>
      </c>
      <c r="I56" s="114">
        <v>7</v>
      </c>
      <c r="J56" s="92">
        <v>1</v>
      </c>
    </row>
    <row r="57" spans="3:10" ht="14.25" hidden="1" customHeight="1">
      <c r="C57" s="89">
        <v>5</v>
      </c>
      <c r="D57" s="90">
        <v>0.51388888888888895</v>
      </c>
      <c r="E57" s="113">
        <v>0.54513888888888895</v>
      </c>
      <c r="F57" s="116">
        <v>9</v>
      </c>
      <c r="G57" s="117">
        <v>10</v>
      </c>
      <c r="H57" s="112">
        <v>1</v>
      </c>
      <c r="I57" s="117">
        <v>8</v>
      </c>
      <c r="J57" s="92">
        <v>2</v>
      </c>
    </row>
    <row r="58" spans="3:10" ht="14.25" hidden="1" customHeight="1">
      <c r="C58" s="89">
        <v>6</v>
      </c>
      <c r="D58" s="90">
        <v>0.54861111111111105</v>
      </c>
      <c r="E58" s="113">
        <v>0.57986111111111105</v>
      </c>
      <c r="F58" s="82">
        <v>1</v>
      </c>
      <c r="G58" s="114">
        <v>3</v>
      </c>
      <c r="H58" s="92">
        <v>3</v>
      </c>
      <c r="I58" s="114">
        <v>9</v>
      </c>
      <c r="J58" s="97">
        <v>3</v>
      </c>
    </row>
    <row r="59" spans="3:10" ht="14.25" hidden="1" customHeight="1">
      <c r="C59" s="89">
        <v>7</v>
      </c>
      <c r="D59" s="90">
        <v>0.58333333333333404</v>
      </c>
      <c r="E59" s="113">
        <v>0.61458333333333404</v>
      </c>
      <c r="F59" s="82">
        <v>2</v>
      </c>
      <c r="G59" s="114">
        <v>4</v>
      </c>
      <c r="H59" s="92">
        <v>4</v>
      </c>
      <c r="I59" s="114">
        <v>10</v>
      </c>
    </row>
    <row r="60" spans="3:10" ht="14.25" hidden="1" customHeight="1">
      <c r="C60" s="89">
        <v>8</v>
      </c>
      <c r="D60" s="90">
        <v>0.61805555555555602</v>
      </c>
      <c r="E60" s="113">
        <v>0.64930555555555602</v>
      </c>
      <c r="F60" s="82">
        <v>5</v>
      </c>
      <c r="G60" s="114">
        <v>7</v>
      </c>
      <c r="H60" s="92">
        <v>7</v>
      </c>
      <c r="I60" s="114">
        <v>9</v>
      </c>
    </row>
    <row r="61" spans="3:10" ht="15" hidden="1" customHeight="1" thickBot="1">
      <c r="C61" s="83">
        <v>9</v>
      </c>
      <c r="D61" s="93">
        <v>0.65277777777777801</v>
      </c>
      <c r="E61" s="118">
        <v>0.68402777777777801</v>
      </c>
      <c r="F61" s="108">
        <v>6</v>
      </c>
      <c r="G61" s="107">
        <v>8</v>
      </c>
      <c r="H61" s="97">
        <v>8</v>
      </c>
      <c r="I61" s="107">
        <v>10</v>
      </c>
    </row>
    <row r="62" spans="3:10" ht="14.25" hidden="1" customHeight="1"/>
    <row r="63" spans="3:10" ht="15" hidden="1" customHeight="1" thickBot="1">
      <c r="F63" s="119"/>
      <c r="G63" s="53" t="s">
        <v>133</v>
      </c>
    </row>
    <row r="64" spans="3:10" ht="14.25" hidden="1" customHeight="1">
      <c r="F64" s="53" t="s">
        <v>134</v>
      </c>
    </row>
    <row r="65" ht="14.25" hidden="1" customHeight="1"/>
    <row r="66" ht="14.25" hidden="1" customHeight="1"/>
    <row r="67" ht="14.25" hidden="1" customHeight="1"/>
    <row r="68" ht="14.25" hidden="1" customHeight="1"/>
    <row r="69" ht="14.25" hidden="1" customHeight="1"/>
    <row r="70" ht="14.25" hidden="1" customHeight="1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</sheetData>
  <mergeCells count="79">
    <mergeCell ref="F38:G38"/>
    <mergeCell ref="A28:C30"/>
    <mergeCell ref="D28:E30"/>
    <mergeCell ref="F28:H28"/>
    <mergeCell ref="F29:H29"/>
    <mergeCell ref="F31:H31"/>
    <mergeCell ref="F32:H32"/>
    <mergeCell ref="F33:H33"/>
    <mergeCell ref="F36:G36"/>
    <mergeCell ref="F37:G37"/>
    <mergeCell ref="I23:I24"/>
    <mergeCell ref="F24:H24"/>
    <mergeCell ref="I29:I30"/>
    <mergeCell ref="F30:H30"/>
    <mergeCell ref="A25:C27"/>
    <mergeCell ref="D25:E27"/>
    <mergeCell ref="F25:H25"/>
    <mergeCell ref="F26:H26"/>
    <mergeCell ref="I26:I27"/>
    <mergeCell ref="F27:H27"/>
    <mergeCell ref="E20:F20"/>
    <mergeCell ref="G20:H20"/>
    <mergeCell ref="A22:C24"/>
    <mergeCell ref="D22:E24"/>
    <mergeCell ref="F22:H22"/>
    <mergeCell ref="F23:H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I1"/>
    <mergeCell ref="A2:I2"/>
    <mergeCell ref="A3:B5"/>
    <mergeCell ref="C3:D3"/>
    <mergeCell ref="E3:F3"/>
    <mergeCell ref="G3:H3"/>
    <mergeCell ref="I3:I4"/>
    <mergeCell ref="C4:D4"/>
    <mergeCell ref="E4:F4"/>
    <mergeCell ref="G4:H4"/>
    <mergeCell ref="C5:D5"/>
    <mergeCell ref="E5:F5"/>
    <mergeCell ref="G5:H5"/>
  </mergeCells>
  <phoneticPr fontId="4"/>
  <hyperlinks>
    <hyperlink ref="F30" r:id="rId1" display="sumyno5@ybb.ne.jp"/>
    <hyperlink ref="F27" r:id="rId2" display="s-to.sino@ss-souzou.co.jp"/>
    <hyperlink ref="F24" r:id="rId3" display="sumyno5@ybb.ne.jp"/>
  </hyperlinks>
  <printOptions horizontalCentered="1"/>
  <pageMargins left="0" right="0" top="0.39370078740157483" bottom="0.39370078740157483" header="0.15748031496062992" footer="0.15748031496062992"/>
  <pageSetup paperSize="9" scale="94" orientation="portrait" r:id="rId4"/>
  <ignoredErrors>
    <ignoredError sqref="A6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L56"/>
  <sheetViews>
    <sheetView showGridLines="0" view="pageBreakPreview" zoomScale="80" zoomScaleNormal="100" zoomScaleSheetLayoutView="80" workbookViewId="0">
      <selection activeCell="N1" sqref="N1"/>
    </sheetView>
  </sheetViews>
  <sheetFormatPr defaultColWidth="11.125" defaultRowHeight="20.45" customHeight="1"/>
  <cols>
    <col min="1" max="1" width="2.625" style="120" customWidth="1"/>
    <col min="2" max="9" width="11.125" style="120"/>
    <col min="10" max="11" width="11.125" style="122"/>
    <col min="12" max="12" width="11.125" style="120"/>
    <col min="13" max="13" width="2.5" style="120" customWidth="1"/>
    <col min="14" max="16384" width="11.125" style="120"/>
  </cols>
  <sheetData>
    <row r="2" spans="2:12" ht="20.45" customHeight="1">
      <c r="B2" s="258" t="s">
        <v>135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2:12" ht="20.4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2:12" ht="20.45" customHeight="1">
      <c r="C4" s="121"/>
      <c r="D4" s="258" t="s">
        <v>136</v>
      </c>
      <c r="E4" s="258"/>
      <c r="F4" s="258"/>
      <c r="G4" s="258"/>
      <c r="H4" s="258"/>
      <c r="I4" s="258"/>
      <c r="J4" s="258"/>
    </row>
    <row r="5" spans="2:12" ht="20.45" customHeight="1">
      <c r="B5" s="259" t="s">
        <v>137</v>
      </c>
      <c r="C5" s="259"/>
      <c r="D5" s="121"/>
      <c r="E5" s="121"/>
      <c r="F5" s="121"/>
      <c r="G5" s="121"/>
      <c r="H5" s="121"/>
      <c r="I5" s="121"/>
      <c r="J5" s="121"/>
    </row>
    <row r="6" spans="2:12" ht="20.45" customHeight="1">
      <c r="B6" s="123"/>
      <c r="C6" s="260" t="s">
        <v>138</v>
      </c>
      <c r="D6" s="260"/>
      <c r="E6" s="260"/>
      <c r="F6" s="260"/>
      <c r="G6" s="260" t="s">
        <v>139</v>
      </c>
      <c r="H6" s="260"/>
      <c r="I6" s="260"/>
      <c r="J6" s="260"/>
      <c r="K6" s="260" t="s">
        <v>140</v>
      </c>
      <c r="L6" s="260"/>
    </row>
    <row r="7" spans="2:12" ht="20.45" customHeight="1">
      <c r="B7" s="124" t="s">
        <v>141</v>
      </c>
      <c r="C7" s="261" t="s">
        <v>142</v>
      </c>
      <c r="D7" s="262"/>
      <c r="E7" s="262"/>
      <c r="F7" s="263"/>
      <c r="G7" s="261" t="s">
        <v>143</v>
      </c>
      <c r="H7" s="262"/>
      <c r="I7" s="262"/>
      <c r="J7" s="263"/>
      <c r="K7" s="264" t="s">
        <v>144</v>
      </c>
      <c r="L7" s="265"/>
    </row>
    <row r="8" spans="2:12" ht="20.45" customHeight="1">
      <c r="B8" s="125" t="s">
        <v>145</v>
      </c>
      <c r="C8" s="266" t="s">
        <v>146</v>
      </c>
      <c r="D8" s="267"/>
      <c r="E8" s="266" t="s">
        <v>147</v>
      </c>
      <c r="F8" s="267"/>
      <c r="G8" s="266" t="s">
        <v>146</v>
      </c>
      <c r="H8" s="267"/>
      <c r="I8" s="266" t="s">
        <v>147</v>
      </c>
      <c r="J8" s="267"/>
      <c r="K8" s="266" t="s">
        <v>104</v>
      </c>
      <c r="L8" s="267"/>
    </row>
    <row r="9" spans="2:12" ht="20.45" customHeight="1">
      <c r="B9" s="126" t="s">
        <v>148</v>
      </c>
      <c r="C9" s="268" t="s">
        <v>149</v>
      </c>
      <c r="D9" s="269"/>
      <c r="E9" s="269"/>
      <c r="F9" s="270"/>
      <c r="G9" s="268" t="s">
        <v>150</v>
      </c>
      <c r="H9" s="269"/>
      <c r="I9" s="269"/>
      <c r="J9" s="270"/>
      <c r="K9" s="268" t="s">
        <v>83</v>
      </c>
      <c r="L9" s="271"/>
    </row>
    <row r="10" spans="2:12" ht="20.45" customHeight="1">
      <c r="B10" s="127" t="s">
        <v>151</v>
      </c>
      <c r="C10" s="128" t="s">
        <v>152</v>
      </c>
      <c r="D10" s="129" t="s">
        <v>153</v>
      </c>
      <c r="E10" s="128" t="s">
        <v>154</v>
      </c>
      <c r="F10" s="129" t="s">
        <v>155</v>
      </c>
      <c r="G10" s="128" t="s">
        <v>156</v>
      </c>
      <c r="H10" s="129" t="s">
        <v>157</v>
      </c>
      <c r="I10" s="128" t="s">
        <v>158</v>
      </c>
      <c r="J10" s="129" t="s">
        <v>159</v>
      </c>
      <c r="K10" s="128" t="s">
        <v>160</v>
      </c>
      <c r="L10" s="129" t="s">
        <v>452</v>
      </c>
    </row>
    <row r="11" spans="2:12" ht="20.45" customHeight="1">
      <c r="B11" s="130" t="s">
        <v>161</v>
      </c>
      <c r="C11" s="131" t="s">
        <v>162</v>
      </c>
      <c r="D11" s="132" t="s">
        <v>163</v>
      </c>
      <c r="E11" s="131" t="s">
        <v>164</v>
      </c>
      <c r="F11" s="132" t="s">
        <v>165</v>
      </c>
      <c r="G11" s="131" t="s">
        <v>166</v>
      </c>
      <c r="H11" s="132" t="s">
        <v>167</v>
      </c>
      <c r="I11" s="131" t="s">
        <v>168</v>
      </c>
      <c r="J11" s="132" t="s">
        <v>169</v>
      </c>
      <c r="K11" s="131" t="s">
        <v>170</v>
      </c>
      <c r="L11" s="132" t="s">
        <v>453</v>
      </c>
    </row>
    <row r="12" spans="2:12" ht="20.45" customHeight="1">
      <c r="B12" s="130" t="s">
        <v>171</v>
      </c>
      <c r="C12" s="131" t="s">
        <v>172</v>
      </c>
      <c r="D12" s="132" t="s">
        <v>173</v>
      </c>
      <c r="E12" s="131" t="s">
        <v>174</v>
      </c>
      <c r="F12" s="132" t="s">
        <v>175</v>
      </c>
      <c r="G12" s="131" t="s">
        <v>176</v>
      </c>
      <c r="H12" s="132" t="s">
        <v>177</v>
      </c>
      <c r="I12" s="131" t="s">
        <v>178</v>
      </c>
      <c r="J12" s="132" t="s">
        <v>179</v>
      </c>
      <c r="K12" s="131" t="s">
        <v>180</v>
      </c>
      <c r="L12" s="132" t="s">
        <v>454</v>
      </c>
    </row>
    <row r="13" spans="2:12" ht="20.45" customHeight="1">
      <c r="B13" s="130" t="s">
        <v>181</v>
      </c>
      <c r="C13" s="131" t="s">
        <v>182</v>
      </c>
      <c r="D13" s="132" t="s">
        <v>183</v>
      </c>
      <c r="E13" s="131" t="s">
        <v>184</v>
      </c>
      <c r="F13" s="132" t="s">
        <v>185</v>
      </c>
      <c r="G13" s="131" t="s">
        <v>186</v>
      </c>
      <c r="H13" s="132" t="s">
        <v>187</v>
      </c>
      <c r="I13" s="131" t="s">
        <v>188</v>
      </c>
      <c r="J13" s="132" t="s">
        <v>189</v>
      </c>
      <c r="K13" s="131" t="s">
        <v>190</v>
      </c>
      <c r="L13" s="132" t="s">
        <v>455</v>
      </c>
    </row>
    <row r="14" spans="2:12" ht="20.45" customHeight="1">
      <c r="B14" s="130" t="s">
        <v>191</v>
      </c>
      <c r="C14" s="131" t="s">
        <v>192</v>
      </c>
      <c r="D14" s="132" t="s">
        <v>193</v>
      </c>
      <c r="E14" s="131" t="s">
        <v>194</v>
      </c>
      <c r="F14" s="132" t="s">
        <v>195</v>
      </c>
      <c r="G14" s="131" t="s">
        <v>196</v>
      </c>
      <c r="H14" s="132" t="s">
        <v>197</v>
      </c>
      <c r="I14" s="131"/>
      <c r="J14" s="132"/>
      <c r="K14" s="131" t="s">
        <v>198</v>
      </c>
      <c r="L14" s="132" t="s">
        <v>456</v>
      </c>
    </row>
    <row r="15" spans="2:12" ht="20.45" customHeight="1">
      <c r="B15" s="130" t="s">
        <v>200</v>
      </c>
      <c r="C15" s="133"/>
      <c r="D15" s="134"/>
      <c r="E15" s="133"/>
      <c r="F15" s="134"/>
      <c r="G15" s="133"/>
      <c r="H15" s="134"/>
      <c r="I15" s="133"/>
      <c r="J15" s="134"/>
      <c r="K15" s="131" t="s">
        <v>201</v>
      </c>
      <c r="L15" s="132" t="s">
        <v>202</v>
      </c>
    </row>
    <row r="16" spans="2:12" ht="20.45" customHeight="1">
      <c r="B16" s="135" t="s">
        <v>203</v>
      </c>
      <c r="C16" s="136"/>
      <c r="D16" s="137"/>
      <c r="E16" s="136"/>
      <c r="F16" s="137"/>
      <c r="G16" s="136"/>
      <c r="H16" s="137"/>
      <c r="I16" s="136"/>
      <c r="J16" s="137"/>
      <c r="K16" s="136" t="s">
        <v>204</v>
      </c>
      <c r="L16" s="137" t="s">
        <v>205</v>
      </c>
    </row>
    <row r="17" spans="2:11" ht="20.45" customHeight="1">
      <c r="B17" s="138"/>
      <c r="C17" s="139"/>
      <c r="D17" s="140"/>
      <c r="E17" s="139"/>
      <c r="F17" s="140"/>
      <c r="G17" s="139"/>
      <c r="H17" s="140"/>
      <c r="I17" s="139"/>
      <c r="J17" s="140"/>
      <c r="K17" s="141"/>
    </row>
    <row r="18" spans="2:11" ht="20.45" customHeight="1">
      <c r="B18" s="123"/>
      <c r="C18" s="260" t="s">
        <v>206</v>
      </c>
      <c r="D18" s="260"/>
      <c r="E18" s="260"/>
      <c r="F18" s="260"/>
      <c r="G18" s="260" t="s">
        <v>207</v>
      </c>
      <c r="H18" s="260"/>
      <c r="I18" s="260"/>
      <c r="J18" s="260"/>
      <c r="K18" s="141"/>
    </row>
    <row r="19" spans="2:11" ht="20.45" customHeight="1">
      <c r="B19" s="124" t="s">
        <v>141</v>
      </c>
      <c r="C19" s="261" t="s">
        <v>208</v>
      </c>
      <c r="D19" s="262"/>
      <c r="E19" s="262"/>
      <c r="F19" s="263"/>
      <c r="G19" s="261" t="s">
        <v>209</v>
      </c>
      <c r="H19" s="262"/>
      <c r="I19" s="262"/>
      <c r="J19" s="263"/>
      <c r="K19" s="141"/>
    </row>
    <row r="20" spans="2:11" ht="20.45" customHeight="1">
      <c r="B20" s="125" t="s">
        <v>145</v>
      </c>
      <c r="C20" s="266" t="s">
        <v>146</v>
      </c>
      <c r="D20" s="267"/>
      <c r="E20" s="266" t="s">
        <v>147</v>
      </c>
      <c r="F20" s="267"/>
      <c r="G20" s="266" t="s">
        <v>146</v>
      </c>
      <c r="H20" s="267"/>
      <c r="I20" s="266" t="s">
        <v>147</v>
      </c>
      <c r="J20" s="267"/>
      <c r="K20" s="141"/>
    </row>
    <row r="21" spans="2:11" ht="20.45" customHeight="1">
      <c r="B21" s="126" t="s">
        <v>148</v>
      </c>
      <c r="C21" s="268" t="s">
        <v>210</v>
      </c>
      <c r="D21" s="269"/>
      <c r="E21" s="269"/>
      <c r="F21" s="270"/>
      <c r="G21" s="268" t="s">
        <v>210</v>
      </c>
      <c r="H21" s="269"/>
      <c r="I21" s="269"/>
      <c r="J21" s="270"/>
      <c r="K21" s="141"/>
    </row>
    <row r="22" spans="2:11" ht="20.45" customHeight="1">
      <c r="B22" s="127" t="s">
        <v>211</v>
      </c>
      <c r="C22" s="128" t="s">
        <v>212</v>
      </c>
      <c r="D22" s="129" t="s">
        <v>213</v>
      </c>
      <c r="E22" s="128" t="s">
        <v>214</v>
      </c>
      <c r="F22" s="129" t="s">
        <v>215</v>
      </c>
      <c r="G22" s="128" t="s">
        <v>216</v>
      </c>
      <c r="H22" s="129" t="s">
        <v>217</v>
      </c>
      <c r="I22" s="128" t="s">
        <v>218</v>
      </c>
      <c r="J22" s="129" t="s">
        <v>219</v>
      </c>
      <c r="K22" s="141"/>
    </row>
    <row r="23" spans="2:11" ht="20.45" customHeight="1">
      <c r="B23" s="130" t="s">
        <v>220</v>
      </c>
      <c r="C23" s="131" t="s">
        <v>221</v>
      </c>
      <c r="D23" s="132" t="s">
        <v>222</v>
      </c>
      <c r="E23" s="131" t="s">
        <v>223</v>
      </c>
      <c r="F23" s="132" t="s">
        <v>224</v>
      </c>
      <c r="G23" s="131" t="s">
        <v>225</v>
      </c>
      <c r="H23" s="132" t="s">
        <v>226</v>
      </c>
      <c r="I23" s="131" t="s">
        <v>227</v>
      </c>
      <c r="J23" s="132" t="s">
        <v>228</v>
      </c>
      <c r="K23" s="141"/>
    </row>
    <row r="24" spans="2:11" ht="20.45" customHeight="1">
      <c r="B24" s="130" t="s">
        <v>171</v>
      </c>
      <c r="C24" s="131" t="s">
        <v>229</v>
      </c>
      <c r="D24" s="132" t="s">
        <v>230</v>
      </c>
      <c r="E24" s="131" t="s">
        <v>231</v>
      </c>
      <c r="F24" s="132" t="s">
        <v>232</v>
      </c>
      <c r="G24" s="131" t="s">
        <v>233</v>
      </c>
      <c r="H24" s="132" t="s">
        <v>234</v>
      </c>
      <c r="I24" s="131" t="s">
        <v>235</v>
      </c>
      <c r="J24" s="132" t="s">
        <v>236</v>
      </c>
      <c r="K24" s="141"/>
    </row>
    <row r="25" spans="2:11" ht="20.45" customHeight="1">
      <c r="B25" s="130" t="s">
        <v>181</v>
      </c>
      <c r="C25" s="131" t="s">
        <v>237</v>
      </c>
      <c r="D25" s="132" t="s">
        <v>238</v>
      </c>
      <c r="E25" s="131" t="s">
        <v>239</v>
      </c>
      <c r="F25" s="132" t="s">
        <v>240</v>
      </c>
      <c r="G25" s="131" t="s">
        <v>241</v>
      </c>
      <c r="H25" s="132" t="s">
        <v>242</v>
      </c>
      <c r="I25" s="131" t="s">
        <v>243</v>
      </c>
      <c r="J25" s="132" t="s">
        <v>244</v>
      </c>
      <c r="K25" s="141"/>
    </row>
    <row r="26" spans="2:11" ht="20.45" customHeight="1">
      <c r="B26" s="135" t="s">
        <v>191</v>
      </c>
      <c r="C26" s="136" t="s">
        <v>245</v>
      </c>
      <c r="D26" s="137" t="s">
        <v>246</v>
      </c>
      <c r="E26" s="136" t="s">
        <v>247</v>
      </c>
      <c r="F26" s="137" t="s">
        <v>248</v>
      </c>
      <c r="G26" s="136" t="s">
        <v>249</v>
      </c>
      <c r="H26" s="137" t="s">
        <v>250</v>
      </c>
      <c r="I26" s="136" t="s">
        <v>251</v>
      </c>
      <c r="J26" s="137" t="s">
        <v>252</v>
      </c>
      <c r="K26" s="141"/>
    </row>
    <row r="27" spans="2:11" ht="20.45" customHeight="1">
      <c r="B27" s="138"/>
      <c r="C27" s="139"/>
      <c r="D27" s="140"/>
      <c r="E27" s="139"/>
      <c r="F27" s="140"/>
      <c r="G27" s="139"/>
      <c r="H27" s="140"/>
      <c r="I27" s="139"/>
      <c r="J27" s="140"/>
      <c r="K27" s="141"/>
    </row>
    <row r="28" spans="2:11" ht="20.45" customHeight="1">
      <c r="B28" s="142" t="s">
        <v>253</v>
      </c>
      <c r="C28" s="143"/>
      <c r="D28" s="144"/>
      <c r="E28" s="145"/>
      <c r="F28" s="145"/>
      <c r="G28" s="145"/>
      <c r="H28" s="145"/>
    </row>
    <row r="29" spans="2:11" ht="20.45" customHeight="1">
      <c r="B29" s="123"/>
      <c r="C29" s="260" t="s">
        <v>254</v>
      </c>
      <c r="D29" s="260"/>
      <c r="E29" s="260" t="s">
        <v>255</v>
      </c>
      <c r="F29" s="272"/>
      <c r="G29" s="260" t="s">
        <v>256</v>
      </c>
      <c r="H29" s="260"/>
      <c r="I29" s="260" t="s">
        <v>206</v>
      </c>
      <c r="J29" s="272"/>
    </row>
    <row r="30" spans="2:11" ht="20.45" customHeight="1">
      <c r="B30" s="124" t="s">
        <v>141</v>
      </c>
      <c r="C30" s="273" t="s">
        <v>257</v>
      </c>
      <c r="D30" s="273"/>
      <c r="E30" s="273" t="s">
        <v>258</v>
      </c>
      <c r="F30" s="274"/>
      <c r="G30" s="264" t="s">
        <v>144</v>
      </c>
      <c r="H30" s="265"/>
      <c r="I30" s="264" t="s">
        <v>208</v>
      </c>
      <c r="J30" s="265"/>
    </row>
    <row r="31" spans="2:11" ht="20.45" customHeight="1">
      <c r="B31" s="146" t="s">
        <v>145</v>
      </c>
      <c r="C31" s="273" t="s">
        <v>259</v>
      </c>
      <c r="D31" s="273"/>
      <c r="E31" s="273" t="s">
        <v>259</v>
      </c>
      <c r="F31" s="273"/>
      <c r="G31" s="273" t="s">
        <v>105</v>
      </c>
      <c r="H31" s="273"/>
      <c r="I31" s="273" t="s">
        <v>105</v>
      </c>
      <c r="J31" s="273"/>
    </row>
    <row r="32" spans="2:11" ht="20.45" customHeight="1">
      <c r="B32" s="146" t="s">
        <v>148</v>
      </c>
      <c r="C32" s="273" t="s">
        <v>260</v>
      </c>
      <c r="D32" s="274"/>
      <c r="E32" s="273" t="s">
        <v>260</v>
      </c>
      <c r="F32" s="274"/>
      <c r="G32" s="273" t="s">
        <v>261</v>
      </c>
      <c r="H32" s="274"/>
      <c r="I32" s="273" t="s">
        <v>261</v>
      </c>
      <c r="J32" s="274"/>
    </row>
    <row r="33" spans="2:11" ht="20.45" customHeight="1">
      <c r="B33" s="127" t="s">
        <v>211</v>
      </c>
      <c r="C33" s="128" t="s">
        <v>216</v>
      </c>
      <c r="D33" s="134" t="s">
        <v>262</v>
      </c>
      <c r="E33" s="128" t="s">
        <v>263</v>
      </c>
      <c r="F33" s="129" t="s">
        <v>264</v>
      </c>
      <c r="G33" s="128" t="s">
        <v>265</v>
      </c>
      <c r="H33" s="129" t="s">
        <v>266</v>
      </c>
      <c r="I33" s="128" t="s">
        <v>267</v>
      </c>
      <c r="J33" s="129" t="s">
        <v>268</v>
      </c>
      <c r="K33" s="141"/>
    </row>
    <row r="34" spans="2:11" ht="20.45" customHeight="1">
      <c r="B34" s="130" t="s">
        <v>220</v>
      </c>
      <c r="C34" s="147" t="s">
        <v>269</v>
      </c>
      <c r="D34" s="132" t="s">
        <v>270</v>
      </c>
      <c r="E34" s="147" t="s">
        <v>271</v>
      </c>
      <c r="F34" s="132" t="s">
        <v>272</v>
      </c>
      <c r="G34" s="147" t="s">
        <v>273</v>
      </c>
      <c r="H34" s="132" t="s">
        <v>274</v>
      </c>
      <c r="I34" s="147" t="s">
        <v>275</v>
      </c>
      <c r="J34" s="132" t="s">
        <v>276</v>
      </c>
      <c r="K34" s="141"/>
    </row>
    <row r="35" spans="2:11" ht="20.45" customHeight="1">
      <c r="B35" s="130" t="s">
        <v>171</v>
      </c>
      <c r="C35" s="147" t="s">
        <v>277</v>
      </c>
      <c r="D35" s="132" t="s">
        <v>219</v>
      </c>
      <c r="E35" s="147" t="s">
        <v>278</v>
      </c>
      <c r="F35" s="132" t="s">
        <v>279</v>
      </c>
      <c r="G35" s="147" t="s">
        <v>280</v>
      </c>
      <c r="H35" s="132" t="s">
        <v>281</v>
      </c>
      <c r="I35" s="147" t="s">
        <v>282</v>
      </c>
      <c r="J35" s="132" t="s">
        <v>283</v>
      </c>
      <c r="K35" s="141"/>
    </row>
    <row r="36" spans="2:11" ht="20.45" customHeight="1">
      <c r="B36" s="130" t="s">
        <v>181</v>
      </c>
      <c r="C36" s="147" t="s">
        <v>284</v>
      </c>
      <c r="D36" s="132" t="s">
        <v>217</v>
      </c>
      <c r="E36" s="147" t="s">
        <v>285</v>
      </c>
      <c r="F36" s="132" t="s">
        <v>286</v>
      </c>
      <c r="G36" s="147" t="s">
        <v>287</v>
      </c>
      <c r="H36" s="132" t="s">
        <v>288</v>
      </c>
      <c r="I36" s="147" t="s">
        <v>289</v>
      </c>
      <c r="J36" s="132" t="s">
        <v>290</v>
      </c>
      <c r="K36" s="148"/>
    </row>
    <row r="37" spans="2:11" ht="20.45" customHeight="1">
      <c r="B37" s="130" t="s">
        <v>191</v>
      </c>
      <c r="C37" s="147" t="s">
        <v>291</v>
      </c>
      <c r="D37" s="132" t="s">
        <v>228</v>
      </c>
      <c r="E37" s="147" t="s">
        <v>292</v>
      </c>
      <c r="F37" s="132" t="s">
        <v>199</v>
      </c>
      <c r="G37" s="147" t="s">
        <v>293</v>
      </c>
      <c r="H37" s="132" t="s">
        <v>294</v>
      </c>
      <c r="I37" s="147" t="s">
        <v>295</v>
      </c>
      <c r="J37" s="132" t="s">
        <v>296</v>
      </c>
      <c r="K37" s="141"/>
    </row>
    <row r="38" spans="2:11" ht="20.45" customHeight="1">
      <c r="B38" s="130" t="s">
        <v>200</v>
      </c>
      <c r="C38" s="147" t="s">
        <v>297</v>
      </c>
      <c r="D38" s="132" t="s">
        <v>240</v>
      </c>
      <c r="E38" s="147" t="s">
        <v>298</v>
      </c>
      <c r="F38" s="132" t="s">
        <v>299</v>
      </c>
      <c r="G38" s="147" t="s">
        <v>300</v>
      </c>
      <c r="H38" s="132" t="s">
        <v>301</v>
      </c>
      <c r="I38" s="147" t="s">
        <v>302</v>
      </c>
      <c r="J38" s="132" t="s">
        <v>303</v>
      </c>
      <c r="K38" s="141"/>
    </row>
    <row r="39" spans="2:11" ht="20.45" customHeight="1">
      <c r="B39" s="130" t="s">
        <v>203</v>
      </c>
      <c r="C39" s="147" t="s">
        <v>304</v>
      </c>
      <c r="D39" s="132" t="s">
        <v>305</v>
      </c>
      <c r="E39" s="147" t="s">
        <v>306</v>
      </c>
      <c r="F39" s="132" t="s">
        <v>307</v>
      </c>
      <c r="G39" s="147" t="s">
        <v>308</v>
      </c>
      <c r="H39" s="132" t="s">
        <v>309</v>
      </c>
      <c r="I39" s="147" t="s">
        <v>310</v>
      </c>
      <c r="J39" s="132" t="s">
        <v>311</v>
      </c>
      <c r="K39" s="141"/>
    </row>
    <row r="40" spans="2:11" ht="20.45" customHeight="1">
      <c r="B40" s="130" t="s">
        <v>312</v>
      </c>
      <c r="C40" s="147" t="s">
        <v>313</v>
      </c>
      <c r="D40" s="132" t="s">
        <v>314</v>
      </c>
      <c r="E40" s="147" t="s">
        <v>315</v>
      </c>
      <c r="F40" s="132" t="s">
        <v>316</v>
      </c>
      <c r="G40" s="147" t="s">
        <v>317</v>
      </c>
      <c r="H40" s="132" t="s">
        <v>318</v>
      </c>
      <c r="I40" s="147" t="s">
        <v>319</v>
      </c>
      <c r="J40" s="132" t="s">
        <v>320</v>
      </c>
      <c r="K40" s="141"/>
    </row>
    <row r="41" spans="2:11" ht="20.45" customHeight="1">
      <c r="B41" s="135" t="s">
        <v>321</v>
      </c>
      <c r="C41" s="149" t="s">
        <v>322</v>
      </c>
      <c r="D41" s="137" t="s">
        <v>323</v>
      </c>
      <c r="E41" s="149" t="s">
        <v>324</v>
      </c>
      <c r="F41" s="137" t="s">
        <v>325</v>
      </c>
      <c r="G41" s="149" t="s">
        <v>326</v>
      </c>
      <c r="H41" s="137" t="s">
        <v>327</v>
      </c>
      <c r="I41" s="149" t="s">
        <v>328</v>
      </c>
      <c r="J41" s="137" t="s">
        <v>329</v>
      </c>
      <c r="K41" s="141"/>
    </row>
    <row r="42" spans="2:11" ht="20.45" customHeight="1">
      <c r="B42" s="140"/>
      <c r="C42" s="139"/>
      <c r="D42" s="140"/>
      <c r="E42" s="139"/>
      <c r="F42" s="140"/>
      <c r="G42" s="139"/>
      <c r="H42" s="140"/>
      <c r="I42" s="139"/>
      <c r="J42" s="140"/>
      <c r="K42" s="141"/>
    </row>
    <row r="43" spans="2:11" ht="20.45" customHeight="1">
      <c r="B43" s="142" t="s">
        <v>330</v>
      </c>
      <c r="C43" s="143"/>
      <c r="D43" s="144"/>
      <c r="E43" s="145"/>
      <c r="F43" s="145"/>
      <c r="G43" s="145"/>
      <c r="H43" s="145"/>
      <c r="K43" s="141"/>
    </row>
    <row r="44" spans="2:11" ht="20.45" customHeight="1">
      <c r="B44" s="123"/>
      <c r="C44" s="260" t="s">
        <v>254</v>
      </c>
      <c r="D44" s="260"/>
      <c r="E44" s="260" t="s">
        <v>255</v>
      </c>
      <c r="F44" s="272"/>
      <c r="G44" s="260" t="s">
        <v>256</v>
      </c>
      <c r="H44" s="260"/>
      <c r="I44" s="260" t="s">
        <v>206</v>
      </c>
      <c r="J44" s="272"/>
    </row>
    <row r="45" spans="2:11" ht="20.45" customHeight="1">
      <c r="B45" s="124" t="s">
        <v>141</v>
      </c>
      <c r="C45" s="273" t="s">
        <v>257</v>
      </c>
      <c r="D45" s="273"/>
      <c r="E45" s="273" t="s">
        <v>258</v>
      </c>
      <c r="F45" s="274"/>
      <c r="G45" s="264" t="s">
        <v>144</v>
      </c>
      <c r="H45" s="265"/>
      <c r="I45" s="264" t="s">
        <v>208</v>
      </c>
      <c r="J45" s="265"/>
    </row>
    <row r="46" spans="2:11" ht="20.45" customHeight="1">
      <c r="B46" s="146" t="s">
        <v>145</v>
      </c>
      <c r="C46" s="273" t="s">
        <v>100</v>
      </c>
      <c r="D46" s="273"/>
      <c r="E46" s="273" t="s">
        <v>100</v>
      </c>
      <c r="F46" s="273"/>
      <c r="G46" s="273" t="s">
        <v>100</v>
      </c>
      <c r="H46" s="273"/>
      <c r="I46" s="273" t="s">
        <v>100</v>
      </c>
      <c r="J46" s="273"/>
    </row>
    <row r="47" spans="2:11" ht="20.45" customHeight="1">
      <c r="B47" s="146" t="s">
        <v>148</v>
      </c>
      <c r="C47" s="273" t="s">
        <v>331</v>
      </c>
      <c r="D47" s="274"/>
      <c r="E47" s="273" t="s">
        <v>331</v>
      </c>
      <c r="F47" s="274"/>
      <c r="G47" s="273" t="s">
        <v>331</v>
      </c>
      <c r="H47" s="274"/>
      <c r="I47" s="273" t="s">
        <v>331</v>
      </c>
      <c r="J47" s="274"/>
    </row>
    <row r="48" spans="2:11" ht="20.45" customHeight="1">
      <c r="B48" s="127" t="s">
        <v>211</v>
      </c>
      <c r="C48" s="128" t="s">
        <v>216</v>
      </c>
      <c r="D48" s="134" t="s">
        <v>262</v>
      </c>
      <c r="E48" s="128" t="s">
        <v>263</v>
      </c>
      <c r="F48" s="129" t="s">
        <v>264</v>
      </c>
      <c r="G48" s="128" t="s">
        <v>265</v>
      </c>
      <c r="H48" s="129" t="s">
        <v>266</v>
      </c>
      <c r="I48" s="128" t="s">
        <v>267</v>
      </c>
      <c r="J48" s="129" t="s">
        <v>268</v>
      </c>
    </row>
    <row r="49" spans="2:11" ht="20.45" customHeight="1">
      <c r="B49" s="130" t="s">
        <v>220</v>
      </c>
      <c r="C49" s="147" t="s">
        <v>269</v>
      </c>
      <c r="D49" s="132" t="s">
        <v>270</v>
      </c>
      <c r="E49" s="147" t="s">
        <v>271</v>
      </c>
      <c r="F49" s="132" t="s">
        <v>272</v>
      </c>
      <c r="G49" s="147" t="s">
        <v>273</v>
      </c>
      <c r="H49" s="132" t="s">
        <v>274</v>
      </c>
      <c r="I49" s="147" t="s">
        <v>275</v>
      </c>
      <c r="J49" s="132" t="s">
        <v>276</v>
      </c>
      <c r="K49" s="141"/>
    </row>
    <row r="50" spans="2:11" ht="20.45" customHeight="1">
      <c r="B50" s="130" t="s">
        <v>171</v>
      </c>
      <c r="C50" s="147" t="s">
        <v>277</v>
      </c>
      <c r="D50" s="132" t="s">
        <v>219</v>
      </c>
      <c r="E50" s="147" t="s">
        <v>278</v>
      </c>
      <c r="F50" s="132" t="s">
        <v>279</v>
      </c>
      <c r="G50" s="147" t="s">
        <v>280</v>
      </c>
      <c r="H50" s="132" t="s">
        <v>281</v>
      </c>
      <c r="I50" s="147" t="s">
        <v>282</v>
      </c>
      <c r="J50" s="132" t="s">
        <v>283</v>
      </c>
      <c r="K50" s="141"/>
    </row>
    <row r="51" spans="2:11" ht="20.45" customHeight="1">
      <c r="B51" s="130" t="s">
        <v>181</v>
      </c>
      <c r="C51" s="147" t="s">
        <v>284</v>
      </c>
      <c r="D51" s="132" t="s">
        <v>217</v>
      </c>
      <c r="E51" s="147" t="s">
        <v>285</v>
      </c>
      <c r="F51" s="132" t="s">
        <v>286</v>
      </c>
      <c r="G51" s="147" t="s">
        <v>287</v>
      </c>
      <c r="H51" s="132" t="s">
        <v>288</v>
      </c>
      <c r="I51" s="147" t="s">
        <v>289</v>
      </c>
      <c r="J51" s="132" t="s">
        <v>290</v>
      </c>
      <c r="K51" s="141"/>
    </row>
    <row r="52" spans="2:11" ht="20.45" customHeight="1">
      <c r="B52" s="130" t="s">
        <v>191</v>
      </c>
      <c r="C52" s="147" t="s">
        <v>291</v>
      </c>
      <c r="D52" s="132" t="s">
        <v>228</v>
      </c>
      <c r="E52" s="147" t="s">
        <v>292</v>
      </c>
      <c r="F52" s="132" t="s">
        <v>199</v>
      </c>
      <c r="G52" s="147" t="s">
        <v>293</v>
      </c>
      <c r="H52" s="132" t="s">
        <v>294</v>
      </c>
      <c r="I52" s="147" t="s">
        <v>295</v>
      </c>
      <c r="J52" s="132" t="s">
        <v>296</v>
      </c>
      <c r="K52" s="148"/>
    </row>
    <row r="53" spans="2:11" ht="20.45" customHeight="1">
      <c r="B53" s="130" t="s">
        <v>200</v>
      </c>
      <c r="C53" s="147" t="s">
        <v>297</v>
      </c>
      <c r="D53" s="132" t="s">
        <v>240</v>
      </c>
      <c r="E53" s="147" t="s">
        <v>298</v>
      </c>
      <c r="F53" s="132" t="s">
        <v>299</v>
      </c>
      <c r="G53" s="147" t="s">
        <v>300</v>
      </c>
      <c r="H53" s="132" t="s">
        <v>301</v>
      </c>
      <c r="I53" s="147" t="s">
        <v>302</v>
      </c>
      <c r="J53" s="132" t="s">
        <v>303</v>
      </c>
      <c r="K53" s="141"/>
    </row>
    <row r="54" spans="2:11" ht="20.45" customHeight="1">
      <c r="B54" s="130" t="s">
        <v>203</v>
      </c>
      <c r="C54" s="147" t="s">
        <v>304</v>
      </c>
      <c r="D54" s="132" t="s">
        <v>305</v>
      </c>
      <c r="E54" s="147" t="s">
        <v>306</v>
      </c>
      <c r="F54" s="132" t="s">
        <v>307</v>
      </c>
      <c r="G54" s="147" t="s">
        <v>308</v>
      </c>
      <c r="H54" s="132" t="s">
        <v>309</v>
      </c>
      <c r="I54" s="147" t="s">
        <v>310</v>
      </c>
      <c r="J54" s="132" t="s">
        <v>311</v>
      </c>
      <c r="K54" s="141"/>
    </row>
    <row r="55" spans="2:11" ht="20.45" customHeight="1">
      <c r="B55" s="130" t="s">
        <v>312</v>
      </c>
      <c r="C55" s="147" t="s">
        <v>313</v>
      </c>
      <c r="D55" s="132" t="s">
        <v>314</v>
      </c>
      <c r="E55" s="147" t="s">
        <v>315</v>
      </c>
      <c r="F55" s="132" t="s">
        <v>316</v>
      </c>
      <c r="G55" s="147" t="s">
        <v>317</v>
      </c>
      <c r="H55" s="132" t="s">
        <v>318</v>
      </c>
      <c r="I55" s="147" t="s">
        <v>319</v>
      </c>
      <c r="J55" s="132" t="s">
        <v>320</v>
      </c>
      <c r="K55" s="141"/>
    </row>
    <row r="56" spans="2:11" ht="20.45" customHeight="1">
      <c r="B56" s="135" t="s">
        <v>321</v>
      </c>
      <c r="C56" s="149" t="s">
        <v>322</v>
      </c>
      <c r="D56" s="137" t="s">
        <v>323</v>
      </c>
      <c r="E56" s="149" t="s">
        <v>324</v>
      </c>
      <c r="F56" s="137" t="s">
        <v>325</v>
      </c>
      <c r="G56" s="149" t="s">
        <v>326</v>
      </c>
      <c r="H56" s="137" t="s">
        <v>327</v>
      </c>
      <c r="I56" s="149" t="s">
        <v>328</v>
      </c>
      <c r="J56" s="137" t="s">
        <v>329</v>
      </c>
    </row>
  </sheetData>
  <mergeCells count="59"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0:D20"/>
    <mergeCell ref="E20:F20"/>
    <mergeCell ref="G20:H20"/>
    <mergeCell ref="I20:J20"/>
    <mergeCell ref="C21:F21"/>
    <mergeCell ref="G21:J21"/>
    <mergeCell ref="C19:F19"/>
    <mergeCell ref="G19:J19"/>
    <mergeCell ref="C7:F7"/>
    <mergeCell ref="G7:J7"/>
    <mergeCell ref="K7:L7"/>
    <mergeCell ref="C8:D8"/>
    <mergeCell ref="E8:F8"/>
    <mergeCell ref="G8:H8"/>
    <mergeCell ref="I8:J8"/>
    <mergeCell ref="K8:L8"/>
    <mergeCell ref="C9:F9"/>
    <mergeCell ref="G9:J9"/>
    <mergeCell ref="K9:L9"/>
    <mergeCell ref="C18:F18"/>
    <mergeCell ref="G18:J18"/>
    <mergeCell ref="B2:L3"/>
    <mergeCell ref="D4:J4"/>
    <mergeCell ref="B5:C5"/>
    <mergeCell ref="C6:F6"/>
    <mergeCell ref="G6:J6"/>
    <mergeCell ref="K6:L6"/>
  </mergeCells>
  <phoneticPr fontId="4"/>
  <printOptions horizontalCentered="1" verticalCentered="1"/>
  <pageMargins left="0" right="0" top="0" bottom="0" header="0.31496062992125984" footer="0.31496062992125984"/>
  <pageSetup paperSize="9" scale="70" orientation="portrait" r:id="rId1"/>
  <ignoredErrors>
    <ignoredError sqref="C17:L41 C10:K10 C11:K11 C12:K12 C13:K13 C14:K14 C15:K16 L15:L16 L10:L14 D48:J5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F153"/>
  <sheetViews>
    <sheetView view="pageBreakPreview" topLeftCell="A123" zoomScaleNormal="100" zoomScaleSheetLayoutView="100" workbookViewId="0">
      <selection activeCell="BG123" sqref="BG123"/>
    </sheetView>
  </sheetViews>
  <sheetFormatPr defaultRowHeight="14.25"/>
  <cols>
    <col min="1" max="58" width="3.125" style="1" customWidth="1"/>
    <col min="59" max="16384" width="9" style="1"/>
  </cols>
  <sheetData>
    <row r="1" spans="1:58" ht="27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</row>
    <row r="2" spans="1:58" ht="15">
      <c r="Y2" s="2"/>
      <c r="Z2" s="2"/>
      <c r="AA2" s="2"/>
      <c r="AB2" s="2"/>
      <c r="BB2" s="2"/>
      <c r="BC2" s="2"/>
      <c r="BD2" s="2"/>
      <c r="BE2" s="2"/>
    </row>
    <row r="3" spans="1:58" ht="15">
      <c r="Y3" s="2"/>
      <c r="Z3" s="2"/>
      <c r="AA3" s="2"/>
      <c r="AB3" s="2"/>
      <c r="BB3" s="2"/>
      <c r="BC3" s="2"/>
      <c r="BD3" s="2"/>
      <c r="BE3" s="2"/>
    </row>
    <row r="4" spans="1:58" ht="20.25" customHeight="1">
      <c r="Q4" s="287" t="s">
        <v>1</v>
      </c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/>
      <c r="AD4" s="290" t="s">
        <v>2</v>
      </c>
      <c r="AE4" s="290"/>
      <c r="AF4" s="290"/>
      <c r="AG4" s="290"/>
      <c r="AH4" s="291">
        <v>43345</v>
      </c>
      <c r="AI4" s="291"/>
      <c r="AJ4" s="291"/>
      <c r="AK4" s="291"/>
      <c r="AL4" s="291"/>
      <c r="AM4" s="291"/>
      <c r="AN4" s="291"/>
      <c r="AO4" s="291"/>
      <c r="AP4" s="291"/>
      <c r="AR4" s="3"/>
      <c r="AS4" s="4"/>
      <c r="AT4" s="4"/>
      <c r="AU4" s="4"/>
      <c r="AV4" s="4"/>
      <c r="AW4" s="5"/>
      <c r="AX4" s="5"/>
      <c r="AY4" s="5"/>
      <c r="AZ4" s="5"/>
      <c r="BA4" s="5"/>
      <c r="BB4" s="5"/>
      <c r="BC4" s="5"/>
      <c r="BD4" s="5"/>
      <c r="BE4" s="5"/>
    </row>
    <row r="5" spans="1:58" ht="27.75" customHeight="1">
      <c r="Q5" s="290" t="s">
        <v>3</v>
      </c>
      <c r="R5" s="290"/>
      <c r="S5" s="290"/>
      <c r="T5" s="290"/>
      <c r="U5" s="290" t="s">
        <v>4</v>
      </c>
      <c r="V5" s="290"/>
      <c r="W5" s="290"/>
      <c r="X5" s="290"/>
      <c r="Y5" s="290"/>
      <c r="Z5" s="290"/>
      <c r="AA5" s="290"/>
      <c r="AB5" s="290"/>
      <c r="AC5" s="290"/>
      <c r="AD5" s="290" t="s">
        <v>5</v>
      </c>
      <c r="AE5" s="290"/>
      <c r="AF5" s="290"/>
      <c r="AG5" s="290"/>
      <c r="AH5" s="290" t="s">
        <v>29</v>
      </c>
      <c r="AI5" s="290"/>
      <c r="AJ5" s="290"/>
      <c r="AK5" s="290"/>
      <c r="AL5" s="290"/>
      <c r="AM5" s="290"/>
      <c r="AN5" s="290"/>
      <c r="AO5" s="290"/>
      <c r="AP5" s="290"/>
      <c r="AQ5" s="4"/>
      <c r="AR5" s="4"/>
      <c r="AS5" s="4"/>
      <c r="AT5" s="4"/>
      <c r="AU5" s="4"/>
      <c r="AV5" s="4"/>
      <c r="AW5" s="6"/>
      <c r="AX5" s="6"/>
      <c r="AY5" s="6"/>
      <c r="AZ5" s="6"/>
      <c r="BA5" s="6"/>
      <c r="BB5" s="6"/>
      <c r="BC5" s="6"/>
      <c r="BD5" s="6"/>
      <c r="BE5" s="6"/>
    </row>
    <row r="6" spans="1:58" ht="8.2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7"/>
      <c r="X6" s="7"/>
      <c r="Y6" s="7"/>
      <c r="Z6" s="7"/>
      <c r="AA6" s="7"/>
      <c r="AB6" s="7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7"/>
      <c r="BA6" s="7"/>
      <c r="BB6" s="7"/>
      <c r="BC6" s="7"/>
      <c r="BD6" s="7"/>
      <c r="BE6" s="7"/>
    </row>
    <row r="7" spans="1:58" ht="20.100000000000001" customHeight="1"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275">
        <v>1</v>
      </c>
      <c r="R7" s="275"/>
      <c r="S7" s="276" t="s">
        <v>403</v>
      </c>
      <c r="T7" s="276"/>
      <c r="U7" s="276"/>
      <c r="V7" s="276"/>
      <c r="W7" s="276"/>
      <c r="X7" s="276"/>
      <c r="Y7" s="276"/>
      <c r="Z7" s="276"/>
      <c r="AA7" s="276"/>
      <c r="AB7" s="276"/>
      <c r="AE7" s="275">
        <v>6</v>
      </c>
      <c r="AF7" s="275"/>
      <c r="AG7" s="276" t="s">
        <v>405</v>
      </c>
      <c r="AH7" s="276"/>
      <c r="AI7" s="276"/>
      <c r="AJ7" s="276"/>
      <c r="AK7" s="276"/>
      <c r="AL7" s="276"/>
      <c r="AM7" s="276"/>
      <c r="AN7" s="276"/>
      <c r="AO7" s="276"/>
      <c r="AP7" s="276"/>
      <c r="AR7" s="3"/>
      <c r="AS7" s="3"/>
      <c r="AT7" s="8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8" ht="20.100000000000001" customHeight="1"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3"/>
      <c r="P8" s="3"/>
      <c r="Q8" s="275">
        <v>2</v>
      </c>
      <c r="R8" s="275"/>
      <c r="S8" s="276" t="s">
        <v>433</v>
      </c>
      <c r="T8" s="276"/>
      <c r="U8" s="276"/>
      <c r="V8" s="276"/>
      <c r="W8" s="276"/>
      <c r="X8" s="276"/>
      <c r="Y8" s="276"/>
      <c r="Z8" s="276"/>
      <c r="AA8" s="276"/>
      <c r="AB8" s="276"/>
      <c r="AE8" s="275">
        <v>7</v>
      </c>
      <c r="AF8" s="275"/>
      <c r="AG8" s="276" t="s">
        <v>409</v>
      </c>
      <c r="AH8" s="276"/>
      <c r="AI8" s="276"/>
      <c r="AJ8" s="276"/>
      <c r="AK8" s="276"/>
      <c r="AL8" s="276"/>
      <c r="AM8" s="276"/>
      <c r="AN8" s="276"/>
      <c r="AO8" s="276"/>
      <c r="AP8" s="276"/>
      <c r="AR8" s="3"/>
      <c r="AS8" s="3"/>
      <c r="AT8" s="8"/>
      <c r="AU8" s="8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8" ht="20.100000000000001" customHeight="1"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3"/>
      <c r="P9" s="3"/>
      <c r="Q9" s="275">
        <v>3</v>
      </c>
      <c r="R9" s="275"/>
      <c r="S9" s="276" t="s">
        <v>434</v>
      </c>
      <c r="T9" s="276"/>
      <c r="U9" s="276"/>
      <c r="V9" s="276"/>
      <c r="W9" s="276"/>
      <c r="X9" s="276"/>
      <c r="Y9" s="276"/>
      <c r="Z9" s="276"/>
      <c r="AA9" s="276"/>
      <c r="AB9" s="276"/>
      <c r="AE9" s="275">
        <v>8</v>
      </c>
      <c r="AF9" s="275"/>
      <c r="AG9" s="276" t="s">
        <v>28</v>
      </c>
      <c r="AH9" s="276"/>
      <c r="AI9" s="276"/>
      <c r="AJ9" s="276"/>
      <c r="AK9" s="276"/>
      <c r="AL9" s="276"/>
      <c r="AM9" s="276"/>
      <c r="AN9" s="276"/>
      <c r="AO9" s="276"/>
      <c r="AP9" s="276"/>
      <c r="AR9" s="3"/>
      <c r="AS9" s="3"/>
      <c r="AT9" s="8"/>
      <c r="AU9" s="8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8" ht="20.100000000000001" customHeight="1"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3"/>
      <c r="P10" s="3"/>
      <c r="Q10" s="275">
        <v>4</v>
      </c>
      <c r="R10" s="275"/>
      <c r="S10" s="276" t="s">
        <v>394</v>
      </c>
      <c r="T10" s="276"/>
      <c r="U10" s="276"/>
      <c r="V10" s="276"/>
      <c r="W10" s="276"/>
      <c r="X10" s="276"/>
      <c r="Y10" s="276"/>
      <c r="Z10" s="276"/>
      <c r="AA10" s="276"/>
      <c r="AB10" s="276"/>
      <c r="AE10" s="275">
        <v>9</v>
      </c>
      <c r="AF10" s="275"/>
      <c r="AG10" s="276" t="s">
        <v>435</v>
      </c>
      <c r="AH10" s="276"/>
      <c r="AI10" s="276"/>
      <c r="AJ10" s="276"/>
      <c r="AK10" s="276"/>
      <c r="AL10" s="276"/>
      <c r="AM10" s="276"/>
      <c r="AN10" s="276"/>
      <c r="AO10" s="276"/>
      <c r="AP10" s="276"/>
      <c r="AR10" s="3"/>
      <c r="AS10" s="3"/>
      <c r="AT10" s="8"/>
      <c r="AU10" s="8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8" ht="20.100000000000001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3"/>
      <c r="Q11" s="275">
        <v>5</v>
      </c>
      <c r="R11" s="275"/>
      <c r="S11" s="276" t="s">
        <v>396</v>
      </c>
      <c r="T11" s="276"/>
      <c r="U11" s="276"/>
      <c r="V11" s="276"/>
      <c r="W11" s="276"/>
      <c r="X11" s="276"/>
      <c r="Y11" s="276"/>
      <c r="Z11" s="276"/>
      <c r="AA11" s="276"/>
      <c r="AB11" s="276"/>
      <c r="AE11" s="275">
        <v>10</v>
      </c>
      <c r="AF11" s="275"/>
      <c r="AG11" s="276" t="s">
        <v>390</v>
      </c>
      <c r="AH11" s="276"/>
      <c r="AI11" s="276"/>
      <c r="AJ11" s="276"/>
      <c r="AK11" s="276"/>
      <c r="AL11" s="276"/>
      <c r="AM11" s="276"/>
      <c r="AN11" s="276"/>
      <c r="AO11" s="276"/>
      <c r="AP11" s="276"/>
      <c r="AR11" s="3"/>
      <c r="AS11" s="3"/>
      <c r="AT11" s="8"/>
      <c r="AU11" s="8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8" ht="9.75" customHeight="1">
      <c r="C12" s="10"/>
      <c r="D12" s="11"/>
      <c r="E12" s="11"/>
      <c r="F12" s="11"/>
      <c r="G12" s="11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1"/>
      <c r="U12" s="3"/>
      <c r="V12" s="11"/>
      <c r="W12" s="3"/>
      <c r="X12" s="11"/>
      <c r="Y12" s="3"/>
      <c r="Z12" s="11"/>
      <c r="AA12" s="3"/>
      <c r="AB12" s="11"/>
      <c r="AF12" s="10"/>
      <c r="AG12" s="11"/>
      <c r="AH12" s="11"/>
      <c r="AI12" s="11"/>
      <c r="AJ12" s="11"/>
      <c r="AK12" s="11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1"/>
      <c r="AX12" s="3"/>
      <c r="AY12" s="11"/>
      <c r="AZ12" s="3"/>
      <c r="BA12" s="11"/>
      <c r="BB12" s="3"/>
      <c r="BC12" s="11"/>
      <c r="BD12" s="3"/>
      <c r="BE12" s="11"/>
    </row>
    <row r="13" spans="1:58" ht="21" customHeight="1">
      <c r="B13" s="1" t="s">
        <v>6</v>
      </c>
      <c r="K13" s="1" t="s">
        <v>7</v>
      </c>
      <c r="AE13" s="1" t="s">
        <v>6</v>
      </c>
      <c r="AN13" s="1" t="s">
        <v>8</v>
      </c>
    </row>
    <row r="14" spans="1:58" ht="24.95" customHeight="1" thickBot="1">
      <c r="B14" s="12"/>
      <c r="C14" s="277" t="s">
        <v>9</v>
      </c>
      <c r="D14" s="277"/>
      <c r="E14" s="278"/>
      <c r="F14" s="292" t="s">
        <v>10</v>
      </c>
      <c r="G14" s="277"/>
      <c r="H14" s="277"/>
      <c r="I14" s="277"/>
      <c r="J14" s="277"/>
      <c r="K14" s="277" t="s">
        <v>11</v>
      </c>
      <c r="L14" s="277"/>
      <c r="M14" s="277"/>
      <c r="N14" s="277"/>
      <c r="O14" s="277"/>
      <c r="P14" s="277"/>
      <c r="Q14" s="277"/>
      <c r="R14" s="277" t="s">
        <v>10</v>
      </c>
      <c r="S14" s="277"/>
      <c r="T14" s="277"/>
      <c r="U14" s="277"/>
      <c r="V14" s="293"/>
      <c r="W14" s="294" t="s">
        <v>12</v>
      </c>
      <c r="X14" s="292"/>
      <c r="Y14" s="293" t="s">
        <v>13</v>
      </c>
      <c r="Z14" s="292"/>
      <c r="AA14" s="293" t="s">
        <v>13</v>
      </c>
      <c r="AB14" s="292"/>
      <c r="AE14" s="12"/>
      <c r="AF14" s="277" t="s">
        <v>9</v>
      </c>
      <c r="AG14" s="277"/>
      <c r="AH14" s="278"/>
      <c r="AI14" s="292" t="s">
        <v>10</v>
      </c>
      <c r="AJ14" s="277"/>
      <c r="AK14" s="277"/>
      <c r="AL14" s="277"/>
      <c r="AM14" s="277"/>
      <c r="AN14" s="277" t="s">
        <v>11</v>
      </c>
      <c r="AO14" s="277"/>
      <c r="AP14" s="277"/>
      <c r="AQ14" s="277"/>
      <c r="AR14" s="277"/>
      <c r="AS14" s="277"/>
      <c r="AT14" s="277"/>
      <c r="AU14" s="277" t="s">
        <v>10</v>
      </c>
      <c r="AV14" s="277"/>
      <c r="AW14" s="277"/>
      <c r="AX14" s="277"/>
      <c r="AY14" s="293"/>
      <c r="AZ14" s="294" t="s">
        <v>12</v>
      </c>
      <c r="BA14" s="292"/>
      <c r="BB14" s="293" t="s">
        <v>13</v>
      </c>
      <c r="BC14" s="292"/>
      <c r="BD14" s="293" t="s">
        <v>13</v>
      </c>
      <c r="BE14" s="292"/>
    </row>
    <row r="15" spans="1:58" ht="30" customHeight="1" thickTop="1">
      <c r="B15" s="300">
        <v>1</v>
      </c>
      <c r="C15" s="302">
        <v>0.375</v>
      </c>
      <c r="D15" s="302"/>
      <c r="E15" s="303"/>
      <c r="F15" s="279" t="str">
        <f>S9</f>
        <v>ＦＣアリーバ</v>
      </c>
      <c r="G15" s="280"/>
      <c r="H15" s="280"/>
      <c r="I15" s="280"/>
      <c r="J15" s="280"/>
      <c r="K15" s="283">
        <f>IF(OR(M15="",M16=""),"",M15+M16)</f>
        <v>0</v>
      </c>
      <c r="L15" s="284"/>
      <c r="M15" s="13">
        <v>0</v>
      </c>
      <c r="N15" s="13" t="s">
        <v>447</v>
      </c>
      <c r="O15" s="13">
        <v>0</v>
      </c>
      <c r="P15" s="283">
        <f>IF(OR(O15="",O16=""),"",O15+O16)</f>
        <v>1</v>
      </c>
      <c r="Q15" s="284"/>
      <c r="R15" s="280" t="str">
        <f>AG8</f>
        <v>清原ＳＳＳ</v>
      </c>
      <c r="S15" s="280"/>
      <c r="T15" s="280"/>
      <c r="U15" s="280"/>
      <c r="V15" s="285"/>
      <c r="W15" s="307">
        <v>8</v>
      </c>
      <c r="X15" s="284"/>
      <c r="Y15" s="283">
        <v>2</v>
      </c>
      <c r="Z15" s="284"/>
      <c r="AA15" s="283">
        <v>2</v>
      </c>
      <c r="AB15" s="284"/>
      <c r="AE15" s="300">
        <v>1</v>
      </c>
      <c r="AF15" s="302">
        <v>0.375</v>
      </c>
      <c r="AG15" s="302"/>
      <c r="AH15" s="303"/>
      <c r="AI15" s="279" t="str">
        <f>AG11</f>
        <v>富士見ＳＳＳ</v>
      </c>
      <c r="AJ15" s="280"/>
      <c r="AK15" s="280"/>
      <c r="AL15" s="280"/>
      <c r="AM15" s="280"/>
      <c r="AN15" s="283">
        <f>IF(OR(AP15="",AP16=""),"",AP15+AP16)</f>
        <v>0</v>
      </c>
      <c r="AO15" s="284"/>
      <c r="AP15" s="13">
        <v>0</v>
      </c>
      <c r="AQ15" s="13" t="s">
        <v>447</v>
      </c>
      <c r="AR15" s="13">
        <v>0</v>
      </c>
      <c r="AS15" s="283">
        <f>IF(OR(AR15="",AR16=""),"",AR15+AR16)</f>
        <v>1</v>
      </c>
      <c r="AT15" s="284"/>
      <c r="AU15" s="280" t="str">
        <f>S10</f>
        <v>雀宮ＦＣ</v>
      </c>
      <c r="AV15" s="280"/>
      <c r="AW15" s="280"/>
      <c r="AX15" s="280"/>
      <c r="AY15" s="285"/>
      <c r="AZ15" s="307">
        <v>1</v>
      </c>
      <c r="BA15" s="284"/>
      <c r="BB15" s="283">
        <v>5</v>
      </c>
      <c r="BC15" s="284"/>
      <c r="BD15" s="283">
        <v>5</v>
      </c>
      <c r="BE15" s="284"/>
    </row>
    <row r="16" spans="1:58" ht="30" customHeight="1">
      <c r="B16" s="301"/>
      <c r="C16" s="304"/>
      <c r="D16" s="304"/>
      <c r="E16" s="305"/>
      <c r="F16" s="281"/>
      <c r="G16" s="282"/>
      <c r="H16" s="282"/>
      <c r="I16" s="282"/>
      <c r="J16" s="282"/>
      <c r="K16" s="285"/>
      <c r="L16" s="279"/>
      <c r="M16" s="14">
        <v>0</v>
      </c>
      <c r="N16" s="199" t="s">
        <v>448</v>
      </c>
      <c r="O16" s="14">
        <v>1</v>
      </c>
      <c r="P16" s="285"/>
      <c r="Q16" s="279"/>
      <c r="R16" s="282"/>
      <c r="S16" s="282"/>
      <c r="T16" s="282"/>
      <c r="U16" s="282"/>
      <c r="V16" s="306"/>
      <c r="W16" s="308"/>
      <c r="X16" s="279"/>
      <c r="Y16" s="285"/>
      <c r="Z16" s="279"/>
      <c r="AA16" s="285"/>
      <c r="AB16" s="279"/>
      <c r="AE16" s="301"/>
      <c r="AF16" s="304"/>
      <c r="AG16" s="304"/>
      <c r="AH16" s="305"/>
      <c r="AI16" s="281"/>
      <c r="AJ16" s="282"/>
      <c r="AK16" s="282"/>
      <c r="AL16" s="282"/>
      <c r="AM16" s="282"/>
      <c r="AN16" s="285"/>
      <c r="AO16" s="279"/>
      <c r="AP16" s="14">
        <v>0</v>
      </c>
      <c r="AQ16" s="199" t="s">
        <v>448</v>
      </c>
      <c r="AR16" s="14">
        <v>1</v>
      </c>
      <c r="AS16" s="285"/>
      <c r="AT16" s="279"/>
      <c r="AU16" s="282"/>
      <c r="AV16" s="282"/>
      <c r="AW16" s="282"/>
      <c r="AX16" s="282"/>
      <c r="AY16" s="306"/>
      <c r="AZ16" s="308"/>
      <c r="BA16" s="279"/>
      <c r="BB16" s="285"/>
      <c r="BC16" s="279"/>
      <c r="BD16" s="285"/>
      <c r="BE16" s="279"/>
    </row>
    <row r="17" spans="1:58" ht="30" customHeight="1">
      <c r="B17" s="301">
        <v>2</v>
      </c>
      <c r="C17" s="304">
        <v>0.40277777777777773</v>
      </c>
      <c r="D17" s="304">
        <v>0.4375</v>
      </c>
      <c r="E17" s="305"/>
      <c r="F17" s="281" t="str">
        <f>AG9</f>
        <v>緑が丘ＹＦＣ</v>
      </c>
      <c r="G17" s="282"/>
      <c r="H17" s="282"/>
      <c r="I17" s="282"/>
      <c r="J17" s="282"/>
      <c r="K17" s="283">
        <f>IF(OR(M17="",M18=""),"",M17+M18)</f>
        <v>0</v>
      </c>
      <c r="L17" s="284"/>
      <c r="M17" s="15">
        <v>0</v>
      </c>
      <c r="N17" s="13" t="s">
        <v>448</v>
      </c>
      <c r="O17" s="15">
        <v>0</v>
      </c>
      <c r="P17" s="283">
        <f>IF(OR(O17="",O18=""),"",O17+O18)</f>
        <v>1</v>
      </c>
      <c r="Q17" s="284"/>
      <c r="R17" s="295" t="str">
        <f>S8</f>
        <v>ＦＣアネーロ宇都宮 U10</v>
      </c>
      <c r="S17" s="296"/>
      <c r="T17" s="296"/>
      <c r="U17" s="296"/>
      <c r="V17" s="297"/>
      <c r="W17" s="309">
        <v>9</v>
      </c>
      <c r="X17" s="310"/>
      <c r="Y17" s="295">
        <v>3</v>
      </c>
      <c r="Z17" s="310"/>
      <c r="AA17" s="295">
        <v>3</v>
      </c>
      <c r="AB17" s="310"/>
      <c r="AE17" s="301">
        <v>2</v>
      </c>
      <c r="AF17" s="304">
        <v>0.40277777777777773</v>
      </c>
      <c r="AG17" s="304">
        <v>0.4375</v>
      </c>
      <c r="AH17" s="305"/>
      <c r="AI17" s="281" t="str">
        <f>S7</f>
        <v>ＳＵＧＡＯ ＳＣ</v>
      </c>
      <c r="AJ17" s="282"/>
      <c r="AK17" s="282"/>
      <c r="AL17" s="282"/>
      <c r="AM17" s="282"/>
      <c r="AN17" s="283">
        <f>IF(OR(AP17="",AP18=""),"",AP17+AP18)</f>
        <v>1</v>
      </c>
      <c r="AO17" s="284"/>
      <c r="AP17" s="15">
        <v>0</v>
      </c>
      <c r="AQ17" s="13" t="s">
        <v>448</v>
      </c>
      <c r="AR17" s="15">
        <v>1</v>
      </c>
      <c r="AS17" s="283">
        <f>IF(OR(AR17="",AR18=""),"",AR17+AR18)</f>
        <v>2</v>
      </c>
      <c r="AT17" s="284"/>
      <c r="AU17" s="282" t="str">
        <f>S11</f>
        <v>ブラッドレスＳＳ</v>
      </c>
      <c r="AV17" s="282"/>
      <c r="AW17" s="282"/>
      <c r="AX17" s="282"/>
      <c r="AY17" s="306"/>
      <c r="AZ17" s="309">
        <v>6</v>
      </c>
      <c r="BA17" s="310"/>
      <c r="BB17" s="295">
        <v>10</v>
      </c>
      <c r="BC17" s="310"/>
      <c r="BD17" s="295">
        <v>10</v>
      </c>
      <c r="BE17" s="310"/>
    </row>
    <row r="18" spans="1:58" ht="30" customHeight="1">
      <c r="B18" s="301"/>
      <c r="C18" s="304"/>
      <c r="D18" s="304"/>
      <c r="E18" s="305"/>
      <c r="F18" s="281"/>
      <c r="G18" s="282"/>
      <c r="H18" s="282"/>
      <c r="I18" s="282"/>
      <c r="J18" s="282"/>
      <c r="K18" s="285"/>
      <c r="L18" s="279"/>
      <c r="M18" s="14">
        <v>0</v>
      </c>
      <c r="N18" s="199" t="s">
        <v>447</v>
      </c>
      <c r="O18" s="14">
        <v>1</v>
      </c>
      <c r="P18" s="285"/>
      <c r="Q18" s="279"/>
      <c r="R18" s="285"/>
      <c r="S18" s="298"/>
      <c r="T18" s="298"/>
      <c r="U18" s="298"/>
      <c r="V18" s="299"/>
      <c r="W18" s="308"/>
      <c r="X18" s="279"/>
      <c r="Y18" s="285"/>
      <c r="Z18" s="279"/>
      <c r="AA18" s="285"/>
      <c r="AB18" s="279"/>
      <c r="AE18" s="301"/>
      <c r="AF18" s="304"/>
      <c r="AG18" s="304"/>
      <c r="AH18" s="305"/>
      <c r="AI18" s="281"/>
      <c r="AJ18" s="282"/>
      <c r="AK18" s="282"/>
      <c r="AL18" s="282"/>
      <c r="AM18" s="282"/>
      <c r="AN18" s="285"/>
      <c r="AO18" s="279"/>
      <c r="AP18" s="14">
        <v>1</v>
      </c>
      <c r="AQ18" s="199" t="s">
        <v>447</v>
      </c>
      <c r="AR18" s="14">
        <v>1</v>
      </c>
      <c r="AS18" s="285"/>
      <c r="AT18" s="279"/>
      <c r="AU18" s="282"/>
      <c r="AV18" s="282"/>
      <c r="AW18" s="282"/>
      <c r="AX18" s="282"/>
      <c r="AY18" s="306"/>
      <c r="AZ18" s="308"/>
      <c r="BA18" s="279"/>
      <c r="BB18" s="285"/>
      <c r="BC18" s="279"/>
      <c r="BD18" s="285"/>
      <c r="BE18" s="279"/>
    </row>
    <row r="19" spans="1:58" ht="30" customHeight="1">
      <c r="B19" s="301">
        <v>3</v>
      </c>
      <c r="C19" s="304">
        <v>0.43055555555555558</v>
      </c>
      <c r="D19" s="304"/>
      <c r="E19" s="305"/>
      <c r="F19" s="281" t="str">
        <f>AG10</f>
        <v>ＦＣペンサーレ</v>
      </c>
      <c r="G19" s="282"/>
      <c r="H19" s="282"/>
      <c r="I19" s="282"/>
      <c r="J19" s="282"/>
      <c r="K19" s="283">
        <f>IF(OR(M19="",M20=""),"",M19+M20)</f>
        <v>2</v>
      </c>
      <c r="L19" s="284"/>
      <c r="M19" s="15">
        <v>2</v>
      </c>
      <c r="N19" s="13" t="s">
        <v>447</v>
      </c>
      <c r="O19" s="15">
        <v>0</v>
      </c>
      <c r="P19" s="283">
        <f>IF(OR(O19="",O20=""),"",O19+O20)</f>
        <v>0</v>
      </c>
      <c r="Q19" s="284"/>
      <c r="R19" s="282" t="str">
        <f>S9</f>
        <v>ＦＣアリーバ</v>
      </c>
      <c r="S19" s="282"/>
      <c r="T19" s="282"/>
      <c r="U19" s="282"/>
      <c r="V19" s="306"/>
      <c r="W19" s="309">
        <v>4</v>
      </c>
      <c r="X19" s="310"/>
      <c r="Y19" s="295">
        <v>8</v>
      </c>
      <c r="Z19" s="310"/>
      <c r="AA19" s="295">
        <v>8</v>
      </c>
      <c r="AB19" s="310"/>
      <c r="AE19" s="301">
        <v>3</v>
      </c>
      <c r="AF19" s="304">
        <v>0.43055555555555558</v>
      </c>
      <c r="AG19" s="304"/>
      <c r="AH19" s="305"/>
      <c r="AI19" s="281" t="str">
        <f>AG7</f>
        <v>上河内ＪＳＣ</v>
      </c>
      <c r="AJ19" s="282"/>
      <c r="AK19" s="282"/>
      <c r="AL19" s="282"/>
      <c r="AM19" s="282"/>
      <c r="AN19" s="283">
        <f>IF(OR(AP19="",AP20=""),"",AP19+AP20)</f>
        <v>4</v>
      </c>
      <c r="AO19" s="284"/>
      <c r="AP19" s="15">
        <v>2</v>
      </c>
      <c r="AQ19" s="13" t="s">
        <v>447</v>
      </c>
      <c r="AR19" s="15">
        <v>2</v>
      </c>
      <c r="AS19" s="283">
        <f>IF(OR(AR19="",AR20=""),"",AR19+AR20)</f>
        <v>3</v>
      </c>
      <c r="AT19" s="284"/>
      <c r="AU19" s="282" t="str">
        <f>AG11</f>
        <v>富士見ＳＳＳ</v>
      </c>
      <c r="AV19" s="282"/>
      <c r="AW19" s="282"/>
      <c r="AX19" s="282"/>
      <c r="AY19" s="306"/>
      <c r="AZ19" s="309">
        <v>7</v>
      </c>
      <c r="BA19" s="310"/>
      <c r="BB19" s="295">
        <v>1</v>
      </c>
      <c r="BC19" s="310"/>
      <c r="BD19" s="295">
        <v>1</v>
      </c>
      <c r="BE19" s="310"/>
    </row>
    <row r="20" spans="1:58" ht="30" customHeight="1">
      <c r="B20" s="301"/>
      <c r="C20" s="304"/>
      <c r="D20" s="304"/>
      <c r="E20" s="305"/>
      <c r="F20" s="281"/>
      <c r="G20" s="282"/>
      <c r="H20" s="282"/>
      <c r="I20" s="282"/>
      <c r="J20" s="282"/>
      <c r="K20" s="285"/>
      <c r="L20" s="279"/>
      <c r="M20" s="14">
        <v>0</v>
      </c>
      <c r="N20" s="199" t="s">
        <v>447</v>
      </c>
      <c r="O20" s="14">
        <v>0</v>
      </c>
      <c r="P20" s="285"/>
      <c r="Q20" s="279"/>
      <c r="R20" s="282"/>
      <c r="S20" s="282"/>
      <c r="T20" s="282"/>
      <c r="U20" s="282"/>
      <c r="V20" s="306"/>
      <c r="W20" s="308"/>
      <c r="X20" s="279"/>
      <c r="Y20" s="285"/>
      <c r="Z20" s="279"/>
      <c r="AA20" s="285"/>
      <c r="AB20" s="279"/>
      <c r="AE20" s="301"/>
      <c r="AF20" s="304"/>
      <c r="AG20" s="304"/>
      <c r="AH20" s="305"/>
      <c r="AI20" s="281"/>
      <c r="AJ20" s="282"/>
      <c r="AK20" s="282"/>
      <c r="AL20" s="282"/>
      <c r="AM20" s="282"/>
      <c r="AN20" s="285"/>
      <c r="AO20" s="279"/>
      <c r="AP20" s="14">
        <v>2</v>
      </c>
      <c r="AQ20" s="199" t="s">
        <v>447</v>
      </c>
      <c r="AR20" s="14">
        <v>1</v>
      </c>
      <c r="AS20" s="285"/>
      <c r="AT20" s="279"/>
      <c r="AU20" s="282"/>
      <c r="AV20" s="282"/>
      <c r="AW20" s="282"/>
      <c r="AX20" s="282"/>
      <c r="AY20" s="306"/>
      <c r="AZ20" s="308"/>
      <c r="BA20" s="279"/>
      <c r="BB20" s="285"/>
      <c r="BC20" s="279"/>
      <c r="BD20" s="285"/>
      <c r="BE20" s="279"/>
    </row>
    <row r="21" spans="1:58" ht="30" customHeight="1">
      <c r="B21" s="301">
        <v>4</v>
      </c>
      <c r="C21" s="304">
        <v>0.45833333333333331</v>
      </c>
      <c r="D21" s="304">
        <v>0.4375</v>
      </c>
      <c r="E21" s="305"/>
      <c r="F21" s="281" t="str">
        <f>S10</f>
        <v>雀宮ＦＣ</v>
      </c>
      <c r="G21" s="282"/>
      <c r="H21" s="282"/>
      <c r="I21" s="282"/>
      <c r="J21" s="282"/>
      <c r="K21" s="283">
        <f>IF(OR(M21="",M22=""),"",M21+M22)</f>
        <v>1</v>
      </c>
      <c r="L21" s="284"/>
      <c r="M21" s="15">
        <v>1</v>
      </c>
      <c r="N21" s="13" t="s">
        <v>448</v>
      </c>
      <c r="O21" s="15">
        <v>1</v>
      </c>
      <c r="P21" s="283">
        <f>IF(OR(O21="",O22=""),"",O21+O22)</f>
        <v>1</v>
      </c>
      <c r="Q21" s="284"/>
      <c r="R21" s="282" t="str">
        <f>AG9</f>
        <v>緑が丘ＹＦＣ</v>
      </c>
      <c r="S21" s="282"/>
      <c r="T21" s="282"/>
      <c r="U21" s="282"/>
      <c r="V21" s="306"/>
      <c r="W21" s="309">
        <v>5</v>
      </c>
      <c r="X21" s="310"/>
      <c r="Y21" s="295">
        <v>9</v>
      </c>
      <c r="Z21" s="310"/>
      <c r="AA21" s="295">
        <v>9</v>
      </c>
      <c r="AB21" s="310"/>
      <c r="AE21" s="301">
        <v>4</v>
      </c>
      <c r="AF21" s="304">
        <v>0.45833333333333331</v>
      </c>
      <c r="AG21" s="304">
        <v>0.4375</v>
      </c>
      <c r="AH21" s="305"/>
      <c r="AI21" s="281" t="str">
        <f>AG8</f>
        <v>清原ＳＳＳ</v>
      </c>
      <c r="AJ21" s="282"/>
      <c r="AK21" s="282"/>
      <c r="AL21" s="282"/>
      <c r="AM21" s="282"/>
      <c r="AN21" s="283">
        <f>IF(OR(AP21="",AP22=""),"",AP21+AP22)</f>
        <v>3</v>
      </c>
      <c r="AO21" s="284"/>
      <c r="AP21" s="15">
        <v>1</v>
      </c>
      <c r="AQ21" s="13" t="s">
        <v>448</v>
      </c>
      <c r="AR21" s="15">
        <v>2</v>
      </c>
      <c r="AS21" s="283">
        <f>IF(OR(AR21="",AR22=""),"",AR21+AR22)</f>
        <v>4</v>
      </c>
      <c r="AT21" s="284"/>
      <c r="AU21" s="282" t="str">
        <f>S7</f>
        <v>ＳＵＧＡＯ ＳＣ</v>
      </c>
      <c r="AV21" s="282"/>
      <c r="AW21" s="282"/>
      <c r="AX21" s="282"/>
      <c r="AY21" s="306"/>
      <c r="AZ21" s="309">
        <v>2</v>
      </c>
      <c r="BA21" s="310"/>
      <c r="BB21" s="295">
        <v>6</v>
      </c>
      <c r="BC21" s="310"/>
      <c r="BD21" s="295">
        <v>6</v>
      </c>
      <c r="BE21" s="310"/>
    </row>
    <row r="22" spans="1:58" ht="30" customHeight="1">
      <c r="B22" s="301"/>
      <c r="C22" s="304"/>
      <c r="D22" s="304"/>
      <c r="E22" s="305"/>
      <c r="F22" s="281"/>
      <c r="G22" s="282"/>
      <c r="H22" s="282"/>
      <c r="I22" s="282"/>
      <c r="J22" s="282"/>
      <c r="K22" s="285"/>
      <c r="L22" s="279"/>
      <c r="M22" s="14">
        <v>0</v>
      </c>
      <c r="N22" s="199" t="s">
        <v>448</v>
      </c>
      <c r="O22" s="14">
        <v>0</v>
      </c>
      <c r="P22" s="285"/>
      <c r="Q22" s="279"/>
      <c r="R22" s="282"/>
      <c r="S22" s="282"/>
      <c r="T22" s="282"/>
      <c r="U22" s="282"/>
      <c r="V22" s="306"/>
      <c r="W22" s="308"/>
      <c r="X22" s="279"/>
      <c r="Y22" s="285"/>
      <c r="Z22" s="279"/>
      <c r="AA22" s="285"/>
      <c r="AB22" s="279"/>
      <c r="AE22" s="301"/>
      <c r="AF22" s="304"/>
      <c r="AG22" s="304"/>
      <c r="AH22" s="305"/>
      <c r="AI22" s="281"/>
      <c r="AJ22" s="282"/>
      <c r="AK22" s="282"/>
      <c r="AL22" s="282"/>
      <c r="AM22" s="282"/>
      <c r="AN22" s="285"/>
      <c r="AO22" s="279"/>
      <c r="AP22" s="14">
        <v>2</v>
      </c>
      <c r="AQ22" s="199" t="s">
        <v>448</v>
      </c>
      <c r="AR22" s="14">
        <v>2</v>
      </c>
      <c r="AS22" s="285"/>
      <c r="AT22" s="279"/>
      <c r="AU22" s="282"/>
      <c r="AV22" s="282"/>
      <c r="AW22" s="282"/>
      <c r="AX22" s="282"/>
      <c r="AY22" s="306"/>
      <c r="AZ22" s="308"/>
      <c r="BA22" s="279"/>
      <c r="BB22" s="285"/>
      <c r="BC22" s="279"/>
      <c r="BD22" s="285"/>
      <c r="BE22" s="279"/>
    </row>
    <row r="23" spans="1:58" ht="30" customHeight="1">
      <c r="B23" s="301">
        <v>5</v>
      </c>
      <c r="C23" s="304">
        <v>0.4861111111111111</v>
      </c>
      <c r="D23" s="304"/>
      <c r="E23" s="305"/>
      <c r="F23" s="281" t="str">
        <f>S11</f>
        <v>ブラッドレスＳＳ</v>
      </c>
      <c r="G23" s="282"/>
      <c r="H23" s="282"/>
      <c r="I23" s="282"/>
      <c r="J23" s="282"/>
      <c r="K23" s="283">
        <f>IF(OR(M23="",M24=""),"",M23+M24)</f>
        <v>0</v>
      </c>
      <c r="L23" s="284"/>
      <c r="M23" s="15">
        <v>0</v>
      </c>
      <c r="N23" s="13" t="s">
        <v>448</v>
      </c>
      <c r="O23" s="15">
        <v>0</v>
      </c>
      <c r="P23" s="283">
        <f>IF(OR(O23="",O24=""),"",O23+O24)</f>
        <v>1</v>
      </c>
      <c r="Q23" s="284"/>
      <c r="R23" s="296" t="str">
        <f>AG10</f>
        <v>ＦＣペンサーレ</v>
      </c>
      <c r="S23" s="296"/>
      <c r="T23" s="296"/>
      <c r="U23" s="296"/>
      <c r="V23" s="296"/>
      <c r="W23" s="309">
        <v>3</v>
      </c>
      <c r="X23" s="310"/>
      <c r="Y23" s="295">
        <v>7</v>
      </c>
      <c r="Z23" s="310"/>
      <c r="AA23" s="295">
        <v>7</v>
      </c>
      <c r="AB23" s="310"/>
      <c r="AE23" s="301">
        <v>5</v>
      </c>
      <c r="AF23" s="304">
        <v>0.4861111111111111</v>
      </c>
      <c r="AG23" s="304"/>
      <c r="AH23" s="305"/>
      <c r="AI23" s="281" t="str">
        <f>S8</f>
        <v>ＦＣアネーロ宇都宮 U10</v>
      </c>
      <c r="AJ23" s="282"/>
      <c r="AK23" s="282"/>
      <c r="AL23" s="282"/>
      <c r="AM23" s="282"/>
      <c r="AN23" s="283">
        <f>IF(OR(AP23="",AP24=""),"",AP23+AP24)</f>
        <v>4</v>
      </c>
      <c r="AO23" s="284"/>
      <c r="AP23" s="15">
        <v>2</v>
      </c>
      <c r="AQ23" s="13" t="s">
        <v>448</v>
      </c>
      <c r="AR23" s="15">
        <v>0</v>
      </c>
      <c r="AS23" s="283">
        <f>IF(OR(AR23="",AR24=""),"",AR23+AR24)</f>
        <v>0</v>
      </c>
      <c r="AT23" s="284"/>
      <c r="AU23" s="296" t="str">
        <f>AG7</f>
        <v>上河内ＪＳＣ</v>
      </c>
      <c r="AV23" s="296"/>
      <c r="AW23" s="296"/>
      <c r="AX23" s="296"/>
      <c r="AY23" s="296"/>
      <c r="AZ23" s="309">
        <v>10</v>
      </c>
      <c r="BA23" s="310"/>
      <c r="BB23" s="295">
        <v>4</v>
      </c>
      <c r="BC23" s="310"/>
      <c r="BD23" s="295">
        <v>4</v>
      </c>
      <c r="BE23" s="310"/>
    </row>
    <row r="24" spans="1:58" ht="30" customHeight="1">
      <c r="B24" s="301"/>
      <c r="C24" s="304"/>
      <c r="D24" s="304"/>
      <c r="E24" s="305"/>
      <c r="F24" s="281"/>
      <c r="G24" s="282"/>
      <c r="H24" s="282"/>
      <c r="I24" s="282"/>
      <c r="J24" s="282"/>
      <c r="K24" s="285"/>
      <c r="L24" s="279"/>
      <c r="M24" s="14">
        <v>0</v>
      </c>
      <c r="N24" s="199" t="s">
        <v>447</v>
      </c>
      <c r="O24" s="14">
        <v>1</v>
      </c>
      <c r="P24" s="285"/>
      <c r="Q24" s="279"/>
      <c r="R24" s="298"/>
      <c r="S24" s="298"/>
      <c r="T24" s="298"/>
      <c r="U24" s="298"/>
      <c r="V24" s="298"/>
      <c r="W24" s="308"/>
      <c r="X24" s="279"/>
      <c r="Y24" s="285"/>
      <c r="Z24" s="279"/>
      <c r="AA24" s="285"/>
      <c r="AB24" s="279"/>
      <c r="AE24" s="301"/>
      <c r="AF24" s="304"/>
      <c r="AG24" s="304"/>
      <c r="AH24" s="305"/>
      <c r="AI24" s="281"/>
      <c r="AJ24" s="282"/>
      <c r="AK24" s="282"/>
      <c r="AL24" s="282"/>
      <c r="AM24" s="282"/>
      <c r="AN24" s="285"/>
      <c r="AO24" s="279"/>
      <c r="AP24" s="14">
        <v>2</v>
      </c>
      <c r="AQ24" s="199" t="s">
        <v>447</v>
      </c>
      <c r="AR24" s="14">
        <v>0</v>
      </c>
      <c r="AS24" s="285"/>
      <c r="AT24" s="279"/>
      <c r="AU24" s="298"/>
      <c r="AV24" s="298"/>
      <c r="AW24" s="298"/>
      <c r="AX24" s="298"/>
      <c r="AY24" s="298"/>
      <c r="AZ24" s="308"/>
      <c r="BA24" s="279"/>
      <c r="BB24" s="285"/>
      <c r="BC24" s="279"/>
      <c r="BD24" s="285"/>
      <c r="BE24" s="279"/>
    </row>
    <row r="25" spans="1:58" ht="20.100000000000001" customHeight="1">
      <c r="B25" s="16"/>
      <c r="C25" s="17"/>
      <c r="D25" s="17"/>
      <c r="E25" s="17"/>
      <c r="F25" s="16"/>
      <c r="G25" s="16"/>
      <c r="H25" s="16"/>
      <c r="I25" s="16"/>
      <c r="J25" s="16"/>
      <c r="K25" s="18"/>
      <c r="L25" s="18"/>
      <c r="M25" s="19"/>
      <c r="N25" s="20"/>
      <c r="O25" s="19"/>
      <c r="P25" s="18"/>
      <c r="Q25" s="18"/>
      <c r="R25" s="16"/>
      <c r="S25" s="16"/>
      <c r="T25" s="16"/>
      <c r="U25" s="16"/>
      <c r="V25" s="16"/>
      <c r="W25" s="21"/>
      <c r="X25" s="21"/>
      <c r="Y25" s="21"/>
      <c r="Z25" s="21"/>
      <c r="AA25" s="21"/>
      <c r="AB25" s="21"/>
      <c r="AE25" s="16"/>
      <c r="AF25" s="17"/>
      <c r="AG25" s="17"/>
      <c r="AH25" s="17"/>
      <c r="AI25" s="16"/>
      <c r="AJ25" s="16"/>
      <c r="AK25" s="16"/>
      <c r="AL25" s="16"/>
      <c r="AM25" s="16"/>
      <c r="AN25" s="18"/>
      <c r="AO25" s="18"/>
      <c r="AP25" s="19"/>
      <c r="AQ25" s="20"/>
      <c r="AR25" s="19"/>
      <c r="AS25" s="18"/>
      <c r="AT25" s="18"/>
      <c r="AU25" s="16"/>
      <c r="AV25" s="16"/>
      <c r="AW25" s="16"/>
      <c r="AX25" s="16"/>
      <c r="AY25" s="16"/>
      <c r="AZ25" s="21"/>
      <c r="BA25" s="21"/>
      <c r="BB25" s="21"/>
      <c r="BC25" s="21"/>
      <c r="BD25" s="21"/>
      <c r="BE25" s="21"/>
    </row>
    <row r="26" spans="1:58" ht="30" customHeight="1">
      <c r="B26" s="311" t="s">
        <v>14</v>
      </c>
      <c r="C26" s="311"/>
      <c r="D26" s="311"/>
      <c r="E26" s="311"/>
      <c r="F26" s="311"/>
      <c r="G26" s="311"/>
      <c r="H26" s="311" t="s">
        <v>10</v>
      </c>
      <c r="I26" s="311"/>
      <c r="J26" s="311"/>
      <c r="K26" s="311"/>
      <c r="L26" s="311"/>
      <c r="M26" s="311"/>
      <c r="N26" s="312" t="s">
        <v>15</v>
      </c>
      <c r="O26" s="312"/>
      <c r="P26" s="312"/>
      <c r="Q26" s="312"/>
      <c r="R26" s="312"/>
      <c r="S26" s="312"/>
      <c r="T26" s="312"/>
      <c r="U26" s="313" t="s">
        <v>16</v>
      </c>
      <c r="V26" s="313"/>
      <c r="W26" s="313" t="s">
        <v>17</v>
      </c>
      <c r="X26" s="313"/>
      <c r="Y26" s="313"/>
      <c r="Z26" s="313"/>
      <c r="AA26" s="313"/>
      <c r="AB26" s="313"/>
      <c r="AE26" s="311" t="s">
        <v>14</v>
      </c>
      <c r="AF26" s="311"/>
      <c r="AG26" s="311"/>
      <c r="AH26" s="311"/>
      <c r="AI26" s="311"/>
      <c r="AJ26" s="311"/>
      <c r="AK26" s="311" t="s">
        <v>10</v>
      </c>
      <c r="AL26" s="311"/>
      <c r="AM26" s="311"/>
      <c r="AN26" s="311"/>
      <c r="AO26" s="311"/>
      <c r="AP26" s="311"/>
      <c r="AQ26" s="312" t="s">
        <v>15</v>
      </c>
      <c r="AR26" s="312"/>
      <c r="AS26" s="312"/>
      <c r="AT26" s="312"/>
      <c r="AU26" s="312"/>
      <c r="AV26" s="312"/>
      <c r="AW26" s="312"/>
      <c r="AX26" s="313" t="s">
        <v>16</v>
      </c>
      <c r="AY26" s="313"/>
      <c r="AZ26" s="313" t="s">
        <v>17</v>
      </c>
      <c r="BA26" s="313"/>
      <c r="BB26" s="313"/>
      <c r="BC26" s="313"/>
      <c r="BD26" s="313"/>
      <c r="BE26" s="313"/>
    </row>
    <row r="27" spans="1:58" ht="30" customHeight="1">
      <c r="B27" s="311" t="s">
        <v>18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2"/>
      <c r="O27" s="312"/>
      <c r="P27" s="312"/>
      <c r="Q27" s="312"/>
      <c r="R27" s="312"/>
      <c r="S27" s="312"/>
      <c r="T27" s="312"/>
      <c r="U27" s="314"/>
      <c r="V27" s="314"/>
      <c r="W27" s="315"/>
      <c r="X27" s="315"/>
      <c r="Y27" s="315"/>
      <c r="Z27" s="315"/>
      <c r="AA27" s="315"/>
      <c r="AB27" s="315"/>
      <c r="AE27" s="311" t="s">
        <v>419</v>
      </c>
      <c r="AF27" s="311"/>
      <c r="AG27" s="311"/>
      <c r="AH27" s="311"/>
      <c r="AI27" s="311"/>
      <c r="AJ27" s="311"/>
      <c r="AK27" s="311" t="s">
        <v>420</v>
      </c>
      <c r="AL27" s="311"/>
      <c r="AM27" s="311"/>
      <c r="AN27" s="311"/>
      <c r="AO27" s="311"/>
      <c r="AP27" s="311"/>
      <c r="AQ27" s="312" t="s">
        <v>421</v>
      </c>
      <c r="AR27" s="312"/>
      <c r="AS27" s="312"/>
      <c r="AT27" s="312"/>
      <c r="AU27" s="312"/>
      <c r="AV27" s="312"/>
      <c r="AW27" s="312"/>
      <c r="AX27" s="314">
        <v>16</v>
      </c>
      <c r="AY27" s="314"/>
      <c r="AZ27" s="315" t="s">
        <v>422</v>
      </c>
      <c r="BA27" s="315"/>
      <c r="BB27" s="315"/>
      <c r="BC27" s="315"/>
      <c r="BD27" s="315"/>
      <c r="BE27" s="315"/>
    </row>
    <row r="28" spans="1:58" ht="30" customHeight="1">
      <c r="B28" s="311" t="s">
        <v>18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2"/>
      <c r="O28" s="312"/>
      <c r="P28" s="312"/>
      <c r="Q28" s="312"/>
      <c r="R28" s="312"/>
      <c r="S28" s="312"/>
      <c r="T28" s="312"/>
      <c r="U28" s="313"/>
      <c r="V28" s="313"/>
      <c r="W28" s="315"/>
      <c r="X28" s="315"/>
      <c r="Y28" s="315"/>
      <c r="Z28" s="315"/>
      <c r="AA28" s="315"/>
      <c r="AB28" s="315"/>
      <c r="AE28" s="311" t="s">
        <v>18</v>
      </c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2"/>
      <c r="AR28" s="312"/>
      <c r="AS28" s="312"/>
      <c r="AT28" s="312"/>
      <c r="AU28" s="312"/>
      <c r="AV28" s="312"/>
      <c r="AW28" s="312"/>
      <c r="AX28" s="313"/>
      <c r="AY28" s="313"/>
      <c r="AZ28" s="315"/>
      <c r="BA28" s="315"/>
      <c r="BB28" s="315"/>
      <c r="BC28" s="315"/>
      <c r="BD28" s="315"/>
      <c r="BE28" s="315"/>
    </row>
    <row r="29" spans="1:58" ht="30" customHeight="1">
      <c r="B29" s="311" t="s">
        <v>18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2"/>
      <c r="O29" s="312"/>
      <c r="P29" s="312"/>
      <c r="Q29" s="312"/>
      <c r="R29" s="312"/>
      <c r="S29" s="312"/>
      <c r="T29" s="312"/>
      <c r="U29" s="313"/>
      <c r="V29" s="313"/>
      <c r="W29" s="315"/>
      <c r="X29" s="315"/>
      <c r="Y29" s="315"/>
      <c r="Z29" s="315"/>
      <c r="AA29" s="315"/>
      <c r="AB29" s="315"/>
      <c r="AE29" s="311" t="s">
        <v>18</v>
      </c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2"/>
      <c r="AR29" s="312"/>
      <c r="AS29" s="312"/>
      <c r="AT29" s="312"/>
      <c r="AU29" s="312"/>
      <c r="AV29" s="312"/>
      <c r="AW29" s="312"/>
      <c r="AX29" s="313"/>
      <c r="AY29" s="313"/>
      <c r="AZ29" s="315"/>
      <c r="BA29" s="315"/>
      <c r="BB29" s="315"/>
      <c r="BC29" s="315"/>
      <c r="BD29" s="315"/>
      <c r="BE29" s="315"/>
    </row>
    <row r="30" spans="1:58" ht="30" customHeight="1">
      <c r="B30" s="311" t="s">
        <v>18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3"/>
      <c r="V30" s="313"/>
      <c r="W30" s="315"/>
      <c r="X30" s="315"/>
      <c r="Y30" s="315"/>
      <c r="Z30" s="315"/>
      <c r="AA30" s="315"/>
      <c r="AB30" s="315"/>
      <c r="AE30" s="311" t="s">
        <v>18</v>
      </c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2"/>
      <c r="AR30" s="312"/>
      <c r="AS30" s="312"/>
      <c r="AT30" s="312"/>
      <c r="AU30" s="312"/>
      <c r="AV30" s="312"/>
      <c r="AW30" s="312"/>
      <c r="AX30" s="313"/>
      <c r="AY30" s="313"/>
      <c r="AZ30" s="315"/>
      <c r="BA30" s="315"/>
      <c r="BB30" s="315"/>
      <c r="BC30" s="315"/>
      <c r="BD30" s="315"/>
      <c r="BE30" s="315"/>
    </row>
    <row r="31" spans="1:58" ht="27">
      <c r="A31" s="286" t="s">
        <v>0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</row>
    <row r="32" spans="1:58" ht="15">
      <c r="Y32" s="2"/>
      <c r="Z32" s="2"/>
      <c r="AA32" s="2"/>
      <c r="AB32" s="2"/>
      <c r="BB32" s="2"/>
      <c r="BC32" s="2"/>
      <c r="BD32" s="2"/>
      <c r="BE32" s="2"/>
    </row>
    <row r="33" spans="2:57" ht="15">
      <c r="Y33" s="2"/>
      <c r="Z33" s="2"/>
      <c r="AA33" s="2"/>
      <c r="AB33" s="2"/>
      <c r="BB33" s="2"/>
      <c r="BC33" s="2"/>
      <c r="BD33" s="2"/>
      <c r="BE33" s="2"/>
    </row>
    <row r="34" spans="2:57" ht="20.25" customHeight="1">
      <c r="Q34" s="287" t="s">
        <v>19</v>
      </c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9"/>
      <c r="AD34" s="290" t="s">
        <v>2</v>
      </c>
      <c r="AE34" s="290"/>
      <c r="AF34" s="290"/>
      <c r="AG34" s="290"/>
      <c r="AH34" s="291">
        <v>43351</v>
      </c>
      <c r="AI34" s="291"/>
      <c r="AJ34" s="291"/>
      <c r="AK34" s="291"/>
      <c r="AL34" s="291"/>
      <c r="AM34" s="291"/>
      <c r="AN34" s="291"/>
      <c r="AO34" s="291"/>
      <c r="AP34" s="291"/>
      <c r="AR34" s="3"/>
      <c r="AS34" s="4"/>
      <c r="AT34" s="4"/>
      <c r="AU34" s="4"/>
      <c r="AV34" s="4"/>
      <c r="AW34" s="5"/>
      <c r="AX34" s="5"/>
      <c r="AY34" s="5"/>
      <c r="AZ34" s="5"/>
      <c r="BA34" s="5"/>
      <c r="BB34" s="5"/>
      <c r="BC34" s="5"/>
      <c r="BD34" s="5"/>
      <c r="BE34" s="5"/>
    </row>
    <row r="35" spans="2:57" ht="27.75" customHeight="1">
      <c r="Q35" s="290" t="s">
        <v>3</v>
      </c>
      <c r="R35" s="290"/>
      <c r="S35" s="290"/>
      <c r="T35" s="290"/>
      <c r="U35" s="290" t="s">
        <v>4</v>
      </c>
      <c r="V35" s="290"/>
      <c r="W35" s="290"/>
      <c r="X35" s="290"/>
      <c r="Y35" s="290"/>
      <c r="Z35" s="290"/>
      <c r="AA35" s="290"/>
      <c r="AB35" s="290"/>
      <c r="AC35" s="290"/>
      <c r="AD35" s="290" t="s">
        <v>5</v>
      </c>
      <c r="AE35" s="290"/>
      <c r="AF35" s="290"/>
      <c r="AG35" s="290"/>
      <c r="AH35" s="290" t="str">
        <f>$AH$5</f>
        <v>緑が丘ＹＦＣ</v>
      </c>
      <c r="AI35" s="290"/>
      <c r="AJ35" s="290"/>
      <c r="AK35" s="290"/>
      <c r="AL35" s="290"/>
      <c r="AM35" s="290"/>
      <c r="AN35" s="290"/>
      <c r="AO35" s="290"/>
      <c r="AP35" s="290"/>
      <c r="AQ35" s="4"/>
      <c r="AR35" s="4"/>
      <c r="AS35" s="4"/>
      <c r="AT35" s="4"/>
      <c r="AU35" s="4"/>
      <c r="AV35" s="4"/>
      <c r="AW35" s="6"/>
      <c r="AX35" s="6"/>
      <c r="AY35" s="6"/>
      <c r="AZ35" s="6"/>
      <c r="BA35" s="6"/>
      <c r="BB35" s="6"/>
      <c r="BC35" s="6"/>
      <c r="BD35" s="6"/>
      <c r="BE35" s="6"/>
    </row>
    <row r="36" spans="2:57" ht="8.2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7"/>
      <c r="X36" s="7"/>
      <c r="Y36" s="7"/>
      <c r="Z36" s="7"/>
      <c r="AA36" s="7"/>
      <c r="AB36" s="7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7"/>
      <c r="BA36" s="7"/>
      <c r="BB36" s="7"/>
      <c r="BC36" s="7"/>
      <c r="BD36" s="7"/>
      <c r="BE36" s="7"/>
    </row>
    <row r="37" spans="2:57" ht="20.100000000000001" customHeight="1"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3"/>
      <c r="Q37" s="275">
        <v>1</v>
      </c>
      <c r="R37" s="275"/>
      <c r="S37" s="276" t="str">
        <f>$S$7</f>
        <v>ＳＵＧＡＯ ＳＣ</v>
      </c>
      <c r="T37" s="276"/>
      <c r="U37" s="276"/>
      <c r="V37" s="276"/>
      <c r="W37" s="276"/>
      <c r="X37" s="276"/>
      <c r="Y37" s="276"/>
      <c r="Z37" s="276"/>
      <c r="AA37" s="276"/>
      <c r="AB37" s="276"/>
      <c r="AE37" s="275">
        <v>6</v>
      </c>
      <c r="AF37" s="275"/>
      <c r="AG37" s="276" t="str">
        <f>$AG$7</f>
        <v>上河内ＪＳＣ</v>
      </c>
      <c r="AH37" s="276"/>
      <c r="AI37" s="276"/>
      <c r="AJ37" s="276"/>
      <c r="AK37" s="276"/>
      <c r="AL37" s="276"/>
      <c r="AM37" s="276"/>
      <c r="AN37" s="276"/>
      <c r="AO37" s="276"/>
      <c r="AP37" s="276"/>
      <c r="AR37" s="3"/>
      <c r="AS37" s="3"/>
      <c r="AT37" s="8"/>
      <c r="AU37" s="8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2:57" ht="20.100000000000001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3"/>
      <c r="P38" s="3"/>
      <c r="Q38" s="275">
        <v>2</v>
      </c>
      <c r="R38" s="275"/>
      <c r="S38" s="276" t="str">
        <f>$S$8</f>
        <v>ＦＣアネーロ宇都宮 U10</v>
      </c>
      <c r="T38" s="276"/>
      <c r="U38" s="276"/>
      <c r="V38" s="276"/>
      <c r="W38" s="276"/>
      <c r="X38" s="276"/>
      <c r="Y38" s="276"/>
      <c r="Z38" s="276"/>
      <c r="AA38" s="276"/>
      <c r="AB38" s="276"/>
      <c r="AE38" s="275">
        <v>7</v>
      </c>
      <c r="AF38" s="275"/>
      <c r="AG38" s="276" t="str">
        <f>$AG$8</f>
        <v>清原ＳＳＳ</v>
      </c>
      <c r="AH38" s="276"/>
      <c r="AI38" s="276"/>
      <c r="AJ38" s="276"/>
      <c r="AK38" s="276"/>
      <c r="AL38" s="276"/>
      <c r="AM38" s="276"/>
      <c r="AN38" s="276"/>
      <c r="AO38" s="276"/>
      <c r="AP38" s="276"/>
      <c r="AR38" s="3"/>
      <c r="AS38" s="3"/>
      <c r="AT38" s="8"/>
      <c r="AU38" s="8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2:57" ht="20.100000000000001" customHeight="1"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3"/>
      <c r="P39" s="3"/>
      <c r="Q39" s="275">
        <v>3</v>
      </c>
      <c r="R39" s="275"/>
      <c r="S39" s="276" t="str">
        <f>$S$9</f>
        <v>ＦＣアリーバ</v>
      </c>
      <c r="T39" s="276"/>
      <c r="U39" s="276"/>
      <c r="V39" s="276"/>
      <c r="W39" s="276"/>
      <c r="X39" s="276"/>
      <c r="Y39" s="276"/>
      <c r="Z39" s="276"/>
      <c r="AA39" s="276"/>
      <c r="AB39" s="276"/>
      <c r="AE39" s="275">
        <v>8</v>
      </c>
      <c r="AF39" s="275"/>
      <c r="AG39" s="276" t="str">
        <f>$AG$9</f>
        <v>緑が丘ＹＦＣ</v>
      </c>
      <c r="AH39" s="276"/>
      <c r="AI39" s="276"/>
      <c r="AJ39" s="276"/>
      <c r="AK39" s="276"/>
      <c r="AL39" s="276"/>
      <c r="AM39" s="276"/>
      <c r="AN39" s="276"/>
      <c r="AO39" s="276"/>
      <c r="AP39" s="276"/>
      <c r="AR39" s="3"/>
      <c r="AS39" s="3"/>
      <c r="AT39" s="8"/>
      <c r="AU39" s="8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2:57" ht="20.100000000000001" customHeight="1"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3"/>
      <c r="P40" s="3"/>
      <c r="Q40" s="275">
        <v>4</v>
      </c>
      <c r="R40" s="275"/>
      <c r="S40" s="276" t="str">
        <f>$S$10</f>
        <v>雀宮ＦＣ</v>
      </c>
      <c r="T40" s="276"/>
      <c r="U40" s="276"/>
      <c r="V40" s="276"/>
      <c r="W40" s="276"/>
      <c r="X40" s="276"/>
      <c r="Y40" s="276"/>
      <c r="Z40" s="276"/>
      <c r="AA40" s="276"/>
      <c r="AB40" s="276"/>
      <c r="AE40" s="275">
        <v>9</v>
      </c>
      <c r="AF40" s="275"/>
      <c r="AG40" s="276" t="str">
        <f>$AG$10</f>
        <v>ＦＣペンサーレ</v>
      </c>
      <c r="AH40" s="276"/>
      <c r="AI40" s="276"/>
      <c r="AJ40" s="276"/>
      <c r="AK40" s="276"/>
      <c r="AL40" s="276"/>
      <c r="AM40" s="276"/>
      <c r="AN40" s="276"/>
      <c r="AO40" s="276"/>
      <c r="AP40" s="276"/>
      <c r="AR40" s="3"/>
      <c r="AS40" s="3"/>
      <c r="AT40" s="8"/>
      <c r="AU40" s="8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2:57" ht="20.100000000000001" customHeight="1"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3"/>
      <c r="P41" s="3"/>
      <c r="Q41" s="275">
        <v>5</v>
      </c>
      <c r="R41" s="275"/>
      <c r="S41" s="276" t="str">
        <f>$S$11</f>
        <v>ブラッドレスＳＳ</v>
      </c>
      <c r="T41" s="276"/>
      <c r="U41" s="276"/>
      <c r="V41" s="276"/>
      <c r="W41" s="276"/>
      <c r="X41" s="276"/>
      <c r="Y41" s="276"/>
      <c r="Z41" s="276"/>
      <c r="AA41" s="276"/>
      <c r="AB41" s="276"/>
      <c r="AE41" s="275">
        <v>10</v>
      </c>
      <c r="AF41" s="275"/>
      <c r="AG41" s="276" t="str">
        <f>$AG$11</f>
        <v>富士見ＳＳＳ</v>
      </c>
      <c r="AH41" s="276"/>
      <c r="AI41" s="276"/>
      <c r="AJ41" s="276"/>
      <c r="AK41" s="276"/>
      <c r="AL41" s="276"/>
      <c r="AM41" s="276"/>
      <c r="AN41" s="276"/>
      <c r="AO41" s="276"/>
      <c r="AP41" s="276"/>
      <c r="AR41" s="3"/>
      <c r="AS41" s="3"/>
      <c r="AT41" s="8"/>
      <c r="AU41" s="8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2:57" ht="9.75" customHeight="1">
      <c r="C42" s="10"/>
      <c r="D42" s="11"/>
      <c r="E42" s="11"/>
      <c r="F42" s="11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1"/>
      <c r="U42" s="3"/>
      <c r="V42" s="11"/>
      <c r="W42" s="3"/>
      <c r="X42" s="11"/>
      <c r="Y42" s="3"/>
      <c r="Z42" s="11"/>
      <c r="AA42" s="3"/>
      <c r="AB42" s="11"/>
      <c r="AF42" s="10"/>
      <c r="AG42" s="11"/>
      <c r="AH42" s="11"/>
      <c r="AI42" s="11"/>
      <c r="AJ42" s="11"/>
      <c r="AK42" s="11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1"/>
      <c r="AX42" s="3"/>
      <c r="AY42" s="11"/>
      <c r="AZ42" s="3"/>
      <c r="BA42" s="11"/>
      <c r="BB42" s="3"/>
      <c r="BC42" s="11"/>
      <c r="BD42" s="3"/>
      <c r="BE42" s="11"/>
    </row>
    <row r="43" spans="2:57" ht="21" customHeight="1">
      <c r="B43" s="1" t="s">
        <v>6</v>
      </c>
      <c r="K43" s="1" t="s">
        <v>7</v>
      </c>
      <c r="AE43" s="1" t="s">
        <v>6</v>
      </c>
      <c r="AN43" s="1" t="s">
        <v>8</v>
      </c>
    </row>
    <row r="44" spans="2:57" ht="24.95" customHeight="1" thickBot="1">
      <c r="B44" s="12"/>
      <c r="C44" s="277" t="s">
        <v>9</v>
      </c>
      <c r="D44" s="277"/>
      <c r="E44" s="278"/>
      <c r="F44" s="292" t="s">
        <v>10</v>
      </c>
      <c r="G44" s="277"/>
      <c r="H44" s="277"/>
      <c r="I44" s="277"/>
      <c r="J44" s="277"/>
      <c r="K44" s="277" t="s">
        <v>11</v>
      </c>
      <c r="L44" s="277"/>
      <c r="M44" s="277"/>
      <c r="N44" s="277"/>
      <c r="O44" s="277"/>
      <c r="P44" s="277"/>
      <c r="Q44" s="277"/>
      <c r="R44" s="277" t="s">
        <v>10</v>
      </c>
      <c r="S44" s="277"/>
      <c r="T44" s="277"/>
      <c r="U44" s="277"/>
      <c r="V44" s="293"/>
      <c r="W44" s="294" t="s">
        <v>12</v>
      </c>
      <c r="X44" s="292"/>
      <c r="Y44" s="293" t="s">
        <v>13</v>
      </c>
      <c r="Z44" s="292"/>
      <c r="AA44" s="293" t="s">
        <v>13</v>
      </c>
      <c r="AB44" s="292"/>
      <c r="AE44" s="12"/>
      <c r="AF44" s="277" t="s">
        <v>9</v>
      </c>
      <c r="AG44" s="277"/>
      <c r="AH44" s="278"/>
      <c r="AI44" s="292" t="s">
        <v>10</v>
      </c>
      <c r="AJ44" s="277"/>
      <c r="AK44" s="277"/>
      <c r="AL44" s="277"/>
      <c r="AM44" s="277"/>
      <c r="AN44" s="277" t="s">
        <v>11</v>
      </c>
      <c r="AO44" s="277"/>
      <c r="AP44" s="277"/>
      <c r="AQ44" s="277"/>
      <c r="AR44" s="277"/>
      <c r="AS44" s="277"/>
      <c r="AT44" s="277"/>
      <c r="AU44" s="277" t="s">
        <v>10</v>
      </c>
      <c r="AV44" s="277"/>
      <c r="AW44" s="277"/>
      <c r="AX44" s="277"/>
      <c r="AY44" s="293"/>
      <c r="AZ44" s="294" t="s">
        <v>12</v>
      </c>
      <c r="BA44" s="292"/>
      <c r="BB44" s="293" t="s">
        <v>13</v>
      </c>
      <c r="BC44" s="292"/>
      <c r="BD44" s="293" t="s">
        <v>13</v>
      </c>
      <c r="BE44" s="292"/>
    </row>
    <row r="45" spans="2:57" ht="30" customHeight="1" thickTop="1">
      <c r="B45" s="300">
        <v>1</v>
      </c>
      <c r="C45" s="302">
        <v>0.375</v>
      </c>
      <c r="D45" s="302"/>
      <c r="E45" s="303"/>
      <c r="F45" s="279" t="str">
        <f>S38</f>
        <v>ＦＣアネーロ宇都宮 U10</v>
      </c>
      <c r="G45" s="280"/>
      <c r="H45" s="280"/>
      <c r="I45" s="280"/>
      <c r="J45" s="280"/>
      <c r="K45" s="283">
        <f>IF(OR(M45="",M46=""),"",M45+M46)</f>
        <v>3</v>
      </c>
      <c r="L45" s="284"/>
      <c r="M45" s="13">
        <v>2</v>
      </c>
      <c r="N45" s="13" t="s">
        <v>447</v>
      </c>
      <c r="O45" s="13">
        <v>0</v>
      </c>
      <c r="P45" s="283">
        <f>IF(OR(O45="",O46=""),"",O45+O46)</f>
        <v>0</v>
      </c>
      <c r="Q45" s="284"/>
      <c r="R45" s="280" t="str">
        <f>S41</f>
        <v>ブラッドレスＳＳ</v>
      </c>
      <c r="S45" s="280"/>
      <c r="T45" s="280"/>
      <c r="U45" s="280"/>
      <c r="V45" s="285"/>
      <c r="W45" s="307">
        <v>8</v>
      </c>
      <c r="X45" s="284"/>
      <c r="Y45" s="283">
        <v>1</v>
      </c>
      <c r="Z45" s="284"/>
      <c r="AA45" s="283">
        <v>1</v>
      </c>
      <c r="AB45" s="284"/>
      <c r="AE45" s="300">
        <v>1</v>
      </c>
      <c r="AF45" s="302">
        <v>0.375</v>
      </c>
      <c r="AG45" s="302"/>
      <c r="AH45" s="303"/>
      <c r="AI45" s="279" t="str">
        <f>AG37</f>
        <v>上河内ＪＳＣ</v>
      </c>
      <c r="AJ45" s="280"/>
      <c r="AK45" s="280"/>
      <c r="AL45" s="280"/>
      <c r="AM45" s="280"/>
      <c r="AN45" s="283">
        <f>IF(OR(AP45="",AP46=""),"",AP45+AP46)</f>
        <v>3</v>
      </c>
      <c r="AO45" s="284"/>
      <c r="AP45" s="13">
        <v>2</v>
      </c>
      <c r="AQ45" s="13" t="s">
        <v>447</v>
      </c>
      <c r="AR45" s="13">
        <v>0</v>
      </c>
      <c r="AS45" s="283">
        <f>IF(OR(AR45="",AR46=""),"",AR45+AR46)</f>
        <v>0</v>
      </c>
      <c r="AT45" s="284"/>
      <c r="AU45" s="280" t="str">
        <f>AG40</f>
        <v>ＦＣペンサーレ</v>
      </c>
      <c r="AV45" s="280"/>
      <c r="AW45" s="280"/>
      <c r="AX45" s="280"/>
      <c r="AY45" s="285"/>
      <c r="AZ45" s="307">
        <v>4</v>
      </c>
      <c r="BA45" s="284"/>
      <c r="BB45" s="283">
        <v>7</v>
      </c>
      <c r="BC45" s="284"/>
      <c r="BD45" s="283">
        <v>7</v>
      </c>
      <c r="BE45" s="284"/>
    </row>
    <row r="46" spans="2:57" ht="30" customHeight="1">
      <c r="B46" s="301"/>
      <c r="C46" s="304"/>
      <c r="D46" s="304"/>
      <c r="E46" s="305"/>
      <c r="F46" s="281"/>
      <c r="G46" s="282"/>
      <c r="H46" s="282"/>
      <c r="I46" s="282"/>
      <c r="J46" s="282"/>
      <c r="K46" s="285"/>
      <c r="L46" s="279"/>
      <c r="M46" s="14">
        <v>1</v>
      </c>
      <c r="N46" s="199" t="s">
        <v>448</v>
      </c>
      <c r="O46" s="14">
        <v>0</v>
      </c>
      <c r="P46" s="285"/>
      <c r="Q46" s="279"/>
      <c r="R46" s="282"/>
      <c r="S46" s="282"/>
      <c r="T46" s="282"/>
      <c r="U46" s="282"/>
      <c r="V46" s="306"/>
      <c r="W46" s="308"/>
      <c r="X46" s="279"/>
      <c r="Y46" s="285"/>
      <c r="Z46" s="279"/>
      <c r="AA46" s="285"/>
      <c r="AB46" s="279"/>
      <c r="AE46" s="301"/>
      <c r="AF46" s="304"/>
      <c r="AG46" s="304"/>
      <c r="AH46" s="305"/>
      <c r="AI46" s="281"/>
      <c r="AJ46" s="282"/>
      <c r="AK46" s="282"/>
      <c r="AL46" s="282"/>
      <c r="AM46" s="282"/>
      <c r="AN46" s="285"/>
      <c r="AO46" s="279"/>
      <c r="AP46" s="199">
        <v>1</v>
      </c>
      <c r="AQ46" s="199" t="s">
        <v>448</v>
      </c>
      <c r="AR46" s="199">
        <v>0</v>
      </c>
      <c r="AS46" s="285"/>
      <c r="AT46" s="279"/>
      <c r="AU46" s="282"/>
      <c r="AV46" s="282"/>
      <c r="AW46" s="282"/>
      <c r="AX46" s="282"/>
      <c r="AY46" s="306"/>
      <c r="AZ46" s="308"/>
      <c r="BA46" s="279"/>
      <c r="BB46" s="285"/>
      <c r="BC46" s="279"/>
      <c r="BD46" s="285"/>
      <c r="BE46" s="279"/>
    </row>
    <row r="47" spans="2:57" ht="30" customHeight="1">
      <c r="B47" s="301">
        <v>2</v>
      </c>
      <c r="C47" s="304">
        <v>0.40277777777777773</v>
      </c>
      <c r="D47" s="304">
        <v>0.4375</v>
      </c>
      <c r="E47" s="305"/>
      <c r="F47" s="281" t="str">
        <f>AG39</f>
        <v>緑が丘ＹＦＣ</v>
      </c>
      <c r="G47" s="282"/>
      <c r="H47" s="282"/>
      <c r="I47" s="282"/>
      <c r="J47" s="282"/>
      <c r="K47" s="283">
        <f>IF(OR(M47="",M48=""),"",M47+M48)</f>
        <v>3</v>
      </c>
      <c r="L47" s="284"/>
      <c r="M47" s="15">
        <v>2</v>
      </c>
      <c r="N47" s="13" t="s">
        <v>448</v>
      </c>
      <c r="O47" s="15">
        <v>0</v>
      </c>
      <c r="P47" s="283">
        <f>IF(OR(O47="",O48=""),"",O47+O48)</f>
        <v>1</v>
      </c>
      <c r="Q47" s="284"/>
      <c r="R47" s="282" t="str">
        <f>S37</f>
        <v>ＳＵＧＡＯ ＳＣ</v>
      </c>
      <c r="S47" s="282"/>
      <c r="T47" s="282"/>
      <c r="U47" s="282"/>
      <c r="V47" s="306"/>
      <c r="W47" s="309">
        <v>2</v>
      </c>
      <c r="X47" s="310"/>
      <c r="Y47" s="295">
        <v>5</v>
      </c>
      <c r="Z47" s="310"/>
      <c r="AA47" s="295">
        <v>5</v>
      </c>
      <c r="AB47" s="310"/>
      <c r="AE47" s="301">
        <v>2</v>
      </c>
      <c r="AF47" s="304">
        <v>0.40277777777777773</v>
      </c>
      <c r="AG47" s="304">
        <v>0.4375</v>
      </c>
      <c r="AH47" s="305"/>
      <c r="AI47" s="281" t="str">
        <f>S40</f>
        <v>雀宮ＦＣ</v>
      </c>
      <c r="AJ47" s="282"/>
      <c r="AK47" s="282"/>
      <c r="AL47" s="282"/>
      <c r="AM47" s="282"/>
      <c r="AN47" s="283">
        <f>IF(OR(AP47="",AP48=""),"",AP47+AP48)</f>
        <v>0</v>
      </c>
      <c r="AO47" s="284"/>
      <c r="AP47" s="15">
        <v>0</v>
      </c>
      <c r="AQ47" s="13" t="s">
        <v>448</v>
      </c>
      <c r="AR47" s="15">
        <v>0</v>
      </c>
      <c r="AS47" s="283">
        <f>IF(OR(AR47="",AR48=""),"",AR47+AR48)</f>
        <v>1</v>
      </c>
      <c r="AT47" s="284"/>
      <c r="AU47" s="282" t="str">
        <f>AG38</f>
        <v>清原ＳＳＳ</v>
      </c>
      <c r="AV47" s="282"/>
      <c r="AW47" s="282"/>
      <c r="AX47" s="282"/>
      <c r="AY47" s="306"/>
      <c r="AZ47" s="309">
        <v>6</v>
      </c>
      <c r="BA47" s="310"/>
      <c r="BB47" s="295">
        <v>9</v>
      </c>
      <c r="BC47" s="310"/>
      <c r="BD47" s="295">
        <v>9</v>
      </c>
      <c r="BE47" s="310"/>
    </row>
    <row r="48" spans="2:57" ht="30" customHeight="1">
      <c r="B48" s="301"/>
      <c r="C48" s="304"/>
      <c r="D48" s="304"/>
      <c r="E48" s="305"/>
      <c r="F48" s="281"/>
      <c r="G48" s="282"/>
      <c r="H48" s="282"/>
      <c r="I48" s="282"/>
      <c r="J48" s="282"/>
      <c r="K48" s="285"/>
      <c r="L48" s="279"/>
      <c r="M48" s="14">
        <v>1</v>
      </c>
      <c r="N48" s="199" t="s">
        <v>447</v>
      </c>
      <c r="O48" s="14">
        <v>1</v>
      </c>
      <c r="P48" s="285"/>
      <c r="Q48" s="279"/>
      <c r="R48" s="282"/>
      <c r="S48" s="282"/>
      <c r="T48" s="282"/>
      <c r="U48" s="282"/>
      <c r="V48" s="306"/>
      <c r="W48" s="308"/>
      <c r="X48" s="279"/>
      <c r="Y48" s="285"/>
      <c r="Z48" s="279"/>
      <c r="AA48" s="285"/>
      <c r="AB48" s="279"/>
      <c r="AE48" s="301"/>
      <c r="AF48" s="304"/>
      <c r="AG48" s="304"/>
      <c r="AH48" s="305"/>
      <c r="AI48" s="281"/>
      <c r="AJ48" s="282"/>
      <c r="AK48" s="282"/>
      <c r="AL48" s="282"/>
      <c r="AM48" s="282"/>
      <c r="AN48" s="285"/>
      <c r="AO48" s="279"/>
      <c r="AP48" s="199">
        <v>0</v>
      </c>
      <c r="AQ48" s="199" t="s">
        <v>447</v>
      </c>
      <c r="AR48" s="199">
        <v>1</v>
      </c>
      <c r="AS48" s="285"/>
      <c r="AT48" s="279"/>
      <c r="AU48" s="282"/>
      <c r="AV48" s="282"/>
      <c r="AW48" s="282"/>
      <c r="AX48" s="282"/>
      <c r="AY48" s="306"/>
      <c r="AZ48" s="308"/>
      <c r="BA48" s="279"/>
      <c r="BB48" s="285"/>
      <c r="BC48" s="279"/>
      <c r="BD48" s="285"/>
      <c r="BE48" s="279"/>
    </row>
    <row r="49" spans="1:57" ht="30" customHeight="1">
      <c r="B49" s="301">
        <v>3</v>
      </c>
      <c r="C49" s="304">
        <v>0.43055555555555558</v>
      </c>
      <c r="D49" s="304"/>
      <c r="E49" s="305"/>
      <c r="F49" s="281" t="str">
        <f>S39</f>
        <v>ＦＣアリーバ</v>
      </c>
      <c r="G49" s="282"/>
      <c r="H49" s="282"/>
      <c r="I49" s="282"/>
      <c r="J49" s="282"/>
      <c r="K49" s="283">
        <f>IF(OR(M49="",M50=""),"",M49+M50)</f>
        <v>1</v>
      </c>
      <c r="L49" s="284"/>
      <c r="M49" s="15">
        <v>0</v>
      </c>
      <c r="N49" s="13" t="s">
        <v>447</v>
      </c>
      <c r="O49" s="15">
        <v>1</v>
      </c>
      <c r="P49" s="283">
        <f>IF(OR(O49="",O50=""),"",O49+O50)</f>
        <v>2</v>
      </c>
      <c r="Q49" s="284"/>
      <c r="R49" s="282" t="str">
        <f>AG37</f>
        <v>上河内ＪＳＣ</v>
      </c>
      <c r="S49" s="282"/>
      <c r="T49" s="282"/>
      <c r="U49" s="282"/>
      <c r="V49" s="306"/>
      <c r="W49" s="309">
        <v>1</v>
      </c>
      <c r="X49" s="310"/>
      <c r="Y49" s="295">
        <v>4</v>
      </c>
      <c r="Z49" s="310"/>
      <c r="AA49" s="295">
        <v>4</v>
      </c>
      <c r="AB49" s="310"/>
      <c r="AE49" s="301">
        <v>3</v>
      </c>
      <c r="AF49" s="304">
        <v>0.43055555555555558</v>
      </c>
      <c r="AG49" s="304"/>
      <c r="AH49" s="305"/>
      <c r="AI49" s="281" t="str">
        <f>AG40</f>
        <v>ＦＣペンサーレ</v>
      </c>
      <c r="AJ49" s="282"/>
      <c r="AK49" s="282"/>
      <c r="AL49" s="282"/>
      <c r="AM49" s="282"/>
      <c r="AN49" s="283">
        <f>IF(OR(AP49="",AP50=""),"",AP49+AP50)</f>
        <v>0</v>
      </c>
      <c r="AO49" s="284"/>
      <c r="AP49" s="15">
        <v>0</v>
      </c>
      <c r="AQ49" s="13" t="s">
        <v>447</v>
      </c>
      <c r="AR49" s="15">
        <v>2</v>
      </c>
      <c r="AS49" s="283">
        <f>IF(OR(AR49="",AR50=""),"",AR49+AR50)</f>
        <v>4</v>
      </c>
      <c r="AT49" s="284"/>
      <c r="AU49" s="282" t="str">
        <f>S38</f>
        <v>ＦＣアネーロ宇都宮 U10</v>
      </c>
      <c r="AV49" s="282"/>
      <c r="AW49" s="282"/>
      <c r="AX49" s="282"/>
      <c r="AY49" s="306"/>
      <c r="AZ49" s="309">
        <v>5</v>
      </c>
      <c r="BA49" s="310"/>
      <c r="BB49" s="295">
        <v>8</v>
      </c>
      <c r="BC49" s="310"/>
      <c r="BD49" s="295">
        <v>8</v>
      </c>
      <c r="BE49" s="310"/>
    </row>
    <row r="50" spans="1:57" ht="30" customHeight="1">
      <c r="B50" s="301"/>
      <c r="C50" s="304"/>
      <c r="D50" s="304"/>
      <c r="E50" s="305"/>
      <c r="F50" s="281"/>
      <c r="G50" s="282"/>
      <c r="H50" s="282"/>
      <c r="I50" s="282"/>
      <c r="J50" s="282"/>
      <c r="K50" s="285"/>
      <c r="L50" s="279"/>
      <c r="M50" s="14">
        <v>1</v>
      </c>
      <c r="N50" s="199" t="s">
        <v>447</v>
      </c>
      <c r="O50" s="14">
        <v>1</v>
      </c>
      <c r="P50" s="285"/>
      <c r="Q50" s="279"/>
      <c r="R50" s="282"/>
      <c r="S50" s="282"/>
      <c r="T50" s="282"/>
      <c r="U50" s="282"/>
      <c r="V50" s="306"/>
      <c r="W50" s="308"/>
      <c r="X50" s="279"/>
      <c r="Y50" s="285"/>
      <c r="Z50" s="279"/>
      <c r="AA50" s="285"/>
      <c r="AB50" s="279"/>
      <c r="AE50" s="301"/>
      <c r="AF50" s="304"/>
      <c r="AG50" s="304"/>
      <c r="AH50" s="305"/>
      <c r="AI50" s="281"/>
      <c r="AJ50" s="282"/>
      <c r="AK50" s="282"/>
      <c r="AL50" s="282"/>
      <c r="AM50" s="282"/>
      <c r="AN50" s="285"/>
      <c r="AO50" s="279"/>
      <c r="AP50" s="199">
        <v>0</v>
      </c>
      <c r="AQ50" s="199" t="s">
        <v>447</v>
      </c>
      <c r="AR50" s="199">
        <v>2</v>
      </c>
      <c r="AS50" s="285"/>
      <c r="AT50" s="279"/>
      <c r="AU50" s="282"/>
      <c r="AV50" s="282"/>
      <c r="AW50" s="282"/>
      <c r="AX50" s="282"/>
      <c r="AY50" s="306"/>
      <c r="AZ50" s="308"/>
      <c r="BA50" s="279"/>
      <c r="BB50" s="285"/>
      <c r="BC50" s="279"/>
      <c r="BD50" s="285"/>
      <c r="BE50" s="279"/>
    </row>
    <row r="51" spans="1:57" ht="30" customHeight="1">
      <c r="B51" s="301">
        <v>4</v>
      </c>
      <c r="C51" s="304">
        <v>0.45833333333333331</v>
      </c>
      <c r="D51" s="304">
        <v>0.4375</v>
      </c>
      <c r="E51" s="305"/>
      <c r="F51" s="281" t="str">
        <f>S37</f>
        <v>ＳＵＧＡＯ ＳＣ</v>
      </c>
      <c r="G51" s="282"/>
      <c r="H51" s="282"/>
      <c r="I51" s="282"/>
      <c r="J51" s="282"/>
      <c r="K51" s="283">
        <f>IF(OR(M51="",M52=""),"",M51+M52)</f>
        <v>3</v>
      </c>
      <c r="L51" s="284"/>
      <c r="M51" s="15">
        <v>2</v>
      </c>
      <c r="N51" s="13" t="s">
        <v>448</v>
      </c>
      <c r="O51" s="15">
        <v>0</v>
      </c>
      <c r="P51" s="283">
        <f>IF(OR(O51="",O52=""),"",O51+O52)</f>
        <v>1</v>
      </c>
      <c r="Q51" s="284"/>
      <c r="R51" s="282" t="str">
        <f>S40</f>
        <v>雀宮ＦＣ</v>
      </c>
      <c r="S51" s="282"/>
      <c r="T51" s="282"/>
      <c r="U51" s="282"/>
      <c r="V51" s="306"/>
      <c r="W51" s="309">
        <v>3</v>
      </c>
      <c r="X51" s="310"/>
      <c r="Y51" s="295">
        <v>6</v>
      </c>
      <c r="Z51" s="310"/>
      <c r="AA51" s="295">
        <v>6</v>
      </c>
      <c r="AB51" s="310"/>
      <c r="AE51" s="301">
        <v>4</v>
      </c>
      <c r="AF51" s="304">
        <v>0.45833333333333331</v>
      </c>
      <c r="AG51" s="304">
        <v>0.4375</v>
      </c>
      <c r="AH51" s="305"/>
      <c r="AI51" s="281" t="str">
        <f>S41</f>
        <v>ブラッドレスＳＳ</v>
      </c>
      <c r="AJ51" s="282"/>
      <c r="AK51" s="282"/>
      <c r="AL51" s="282"/>
      <c r="AM51" s="282"/>
      <c r="AN51" s="283">
        <f>IF(OR(AP51="",AP52=""),"",AP51+AP52)</f>
        <v>0</v>
      </c>
      <c r="AO51" s="284"/>
      <c r="AP51" s="15">
        <v>0</v>
      </c>
      <c r="AQ51" s="13" t="s">
        <v>448</v>
      </c>
      <c r="AR51" s="15">
        <v>1</v>
      </c>
      <c r="AS51" s="283">
        <f>IF(OR(AR51="",AR52=""),"",AR51+AR52)</f>
        <v>2</v>
      </c>
      <c r="AT51" s="284"/>
      <c r="AU51" s="282" t="str">
        <f>AG39</f>
        <v>緑が丘ＹＦＣ</v>
      </c>
      <c r="AV51" s="282"/>
      <c r="AW51" s="282"/>
      <c r="AX51" s="282"/>
      <c r="AY51" s="306"/>
      <c r="AZ51" s="309">
        <v>9</v>
      </c>
      <c r="BA51" s="310"/>
      <c r="BB51" s="295">
        <v>2</v>
      </c>
      <c r="BC51" s="310"/>
      <c r="BD51" s="295">
        <v>2</v>
      </c>
      <c r="BE51" s="310"/>
    </row>
    <row r="52" spans="1:57" ht="30" customHeight="1">
      <c r="B52" s="301"/>
      <c r="C52" s="304"/>
      <c r="D52" s="304"/>
      <c r="E52" s="305"/>
      <c r="F52" s="281"/>
      <c r="G52" s="282"/>
      <c r="H52" s="282"/>
      <c r="I52" s="282"/>
      <c r="J52" s="282"/>
      <c r="K52" s="285"/>
      <c r="L52" s="279"/>
      <c r="M52" s="14">
        <v>1</v>
      </c>
      <c r="N52" s="199" t="s">
        <v>448</v>
      </c>
      <c r="O52" s="14">
        <v>1</v>
      </c>
      <c r="P52" s="285"/>
      <c r="Q52" s="279"/>
      <c r="R52" s="282"/>
      <c r="S52" s="282"/>
      <c r="T52" s="282"/>
      <c r="U52" s="282"/>
      <c r="V52" s="306"/>
      <c r="W52" s="308"/>
      <c r="X52" s="279"/>
      <c r="Y52" s="285"/>
      <c r="Z52" s="279"/>
      <c r="AA52" s="285"/>
      <c r="AB52" s="279"/>
      <c r="AE52" s="301"/>
      <c r="AF52" s="304"/>
      <c r="AG52" s="304"/>
      <c r="AH52" s="305"/>
      <c r="AI52" s="281"/>
      <c r="AJ52" s="282"/>
      <c r="AK52" s="282"/>
      <c r="AL52" s="282"/>
      <c r="AM52" s="282"/>
      <c r="AN52" s="285"/>
      <c r="AO52" s="279"/>
      <c r="AP52" s="199">
        <v>0</v>
      </c>
      <c r="AQ52" s="199" t="s">
        <v>448</v>
      </c>
      <c r="AR52" s="199">
        <v>1</v>
      </c>
      <c r="AS52" s="285"/>
      <c r="AT52" s="279"/>
      <c r="AU52" s="282"/>
      <c r="AV52" s="282"/>
      <c r="AW52" s="282"/>
      <c r="AX52" s="282"/>
      <c r="AY52" s="306"/>
      <c r="AZ52" s="308"/>
      <c r="BA52" s="279"/>
      <c r="BB52" s="285"/>
      <c r="BC52" s="279"/>
      <c r="BD52" s="285"/>
      <c r="BE52" s="279"/>
    </row>
    <row r="53" spans="1:57" ht="30" customHeight="1">
      <c r="B53" s="301">
        <v>5</v>
      </c>
      <c r="C53" s="304">
        <v>0.4861111111111111</v>
      </c>
      <c r="D53" s="304"/>
      <c r="E53" s="305"/>
      <c r="F53" s="281" t="str">
        <f>AG38</f>
        <v>清原ＳＳＳ</v>
      </c>
      <c r="G53" s="282"/>
      <c r="H53" s="282"/>
      <c r="I53" s="282"/>
      <c r="J53" s="282"/>
      <c r="K53" s="283" t="str">
        <f>IF(OR(M53="",M54=""),"",M53+M54)</f>
        <v/>
      </c>
      <c r="L53" s="284"/>
      <c r="M53" s="15"/>
      <c r="N53" s="13" t="s">
        <v>448</v>
      </c>
      <c r="O53" s="15"/>
      <c r="P53" s="283" t="str">
        <f>IF(OR(O53="",O54=""),"",O53+O54)</f>
        <v/>
      </c>
      <c r="Q53" s="284"/>
      <c r="R53" s="296" t="str">
        <f>S39</f>
        <v>ＦＣアリーバ</v>
      </c>
      <c r="S53" s="296"/>
      <c r="T53" s="296"/>
      <c r="U53" s="296"/>
      <c r="V53" s="296"/>
      <c r="W53" s="316" t="s">
        <v>20</v>
      </c>
      <c r="X53" s="317"/>
      <c r="Y53" s="318"/>
      <c r="Z53" s="318"/>
      <c r="AA53" s="318"/>
      <c r="AB53" s="319"/>
      <c r="AE53" s="301">
        <v>5</v>
      </c>
      <c r="AF53" s="304">
        <v>0.4861111111111111</v>
      </c>
      <c r="AG53" s="304"/>
      <c r="AH53" s="305"/>
      <c r="AI53" s="281"/>
      <c r="AJ53" s="282"/>
      <c r="AK53" s="282"/>
      <c r="AL53" s="282"/>
      <c r="AM53" s="282"/>
      <c r="AN53" s="283" t="str">
        <f>IF(OR(AP53="",AP54=""),"",AP53+AP54)</f>
        <v/>
      </c>
      <c r="AO53" s="284"/>
      <c r="AP53" s="15"/>
      <c r="AQ53" s="13" t="s">
        <v>448</v>
      </c>
      <c r="AR53" s="15"/>
      <c r="AS53" s="283" t="str">
        <f>IF(OR(AR53="",AR54=""),"",AR53+AR54)</f>
        <v/>
      </c>
      <c r="AT53" s="284"/>
      <c r="AU53" s="296"/>
      <c r="AV53" s="296"/>
      <c r="AW53" s="296"/>
      <c r="AX53" s="296"/>
      <c r="AY53" s="296"/>
      <c r="AZ53" s="309"/>
      <c r="BA53" s="310"/>
      <c r="BB53" s="295"/>
      <c r="BC53" s="310"/>
      <c r="BD53" s="295"/>
      <c r="BE53" s="310"/>
    </row>
    <row r="54" spans="1:57" ht="30" customHeight="1">
      <c r="B54" s="301"/>
      <c r="C54" s="304"/>
      <c r="D54" s="304"/>
      <c r="E54" s="305"/>
      <c r="F54" s="281"/>
      <c r="G54" s="282"/>
      <c r="H54" s="282"/>
      <c r="I54" s="282"/>
      <c r="J54" s="282"/>
      <c r="K54" s="285"/>
      <c r="L54" s="279"/>
      <c r="M54" s="14"/>
      <c r="N54" s="199" t="s">
        <v>447</v>
      </c>
      <c r="O54" s="14"/>
      <c r="P54" s="285"/>
      <c r="Q54" s="279"/>
      <c r="R54" s="298"/>
      <c r="S54" s="298"/>
      <c r="T54" s="298"/>
      <c r="U54" s="298"/>
      <c r="V54" s="298"/>
      <c r="W54" s="320"/>
      <c r="X54" s="321"/>
      <c r="Y54" s="322"/>
      <c r="Z54" s="322"/>
      <c r="AA54" s="322"/>
      <c r="AB54" s="323"/>
      <c r="AE54" s="301"/>
      <c r="AF54" s="304"/>
      <c r="AG54" s="304"/>
      <c r="AH54" s="305"/>
      <c r="AI54" s="281"/>
      <c r="AJ54" s="282"/>
      <c r="AK54" s="282"/>
      <c r="AL54" s="282"/>
      <c r="AM54" s="282"/>
      <c r="AN54" s="285"/>
      <c r="AO54" s="279"/>
      <c r="AP54" s="199"/>
      <c r="AQ54" s="199" t="s">
        <v>447</v>
      </c>
      <c r="AR54" s="199"/>
      <c r="AS54" s="285"/>
      <c r="AT54" s="279"/>
      <c r="AU54" s="298"/>
      <c r="AV54" s="298"/>
      <c r="AW54" s="298"/>
      <c r="AX54" s="298"/>
      <c r="AY54" s="298"/>
      <c r="AZ54" s="308"/>
      <c r="BA54" s="279"/>
      <c r="BB54" s="285"/>
      <c r="BC54" s="279"/>
      <c r="BD54" s="285"/>
      <c r="BE54" s="279"/>
    </row>
    <row r="55" spans="1:57" ht="20.100000000000001" customHeight="1">
      <c r="B55" s="16"/>
      <c r="C55" s="17"/>
      <c r="D55" s="17"/>
      <c r="E55" s="17"/>
      <c r="F55" s="16"/>
      <c r="G55" s="16"/>
      <c r="H55" s="16"/>
      <c r="I55" s="16"/>
      <c r="J55" s="16"/>
      <c r="K55" s="18"/>
      <c r="L55" s="18"/>
      <c r="M55" s="19"/>
      <c r="N55" s="20"/>
      <c r="O55" s="19"/>
      <c r="P55" s="18"/>
      <c r="Q55" s="18"/>
      <c r="R55" s="16"/>
      <c r="S55" s="16"/>
      <c r="T55" s="16"/>
      <c r="U55" s="16"/>
      <c r="V55" s="16"/>
      <c r="W55" s="21"/>
      <c r="X55" s="21"/>
      <c r="Y55" s="21"/>
      <c r="Z55" s="21"/>
      <c r="AA55" s="21"/>
      <c r="AB55" s="21"/>
      <c r="AE55" s="16"/>
      <c r="AF55" s="17"/>
      <c r="AG55" s="17"/>
      <c r="AH55" s="17"/>
      <c r="AI55" s="16"/>
      <c r="AJ55" s="16"/>
      <c r="AK55" s="16"/>
      <c r="AL55" s="16"/>
      <c r="AM55" s="16"/>
      <c r="AN55" s="18"/>
      <c r="AO55" s="18"/>
      <c r="AP55" s="19"/>
      <c r="AQ55" s="20"/>
      <c r="AR55" s="19"/>
      <c r="AS55" s="18"/>
      <c r="AT55" s="18"/>
      <c r="AU55" s="16"/>
      <c r="AV55" s="16"/>
      <c r="AW55" s="16"/>
      <c r="AX55" s="16"/>
      <c r="AY55" s="16"/>
      <c r="AZ55" s="21"/>
      <c r="BA55" s="21"/>
      <c r="BB55" s="21"/>
      <c r="BC55" s="21"/>
      <c r="BD55" s="21"/>
      <c r="BE55" s="21"/>
    </row>
    <row r="56" spans="1:57" ht="30" customHeight="1">
      <c r="B56" s="311" t="s">
        <v>14</v>
      </c>
      <c r="C56" s="311"/>
      <c r="D56" s="311"/>
      <c r="E56" s="311"/>
      <c r="F56" s="311"/>
      <c r="G56" s="311"/>
      <c r="H56" s="311" t="s">
        <v>10</v>
      </c>
      <c r="I56" s="311"/>
      <c r="J56" s="311"/>
      <c r="K56" s="311"/>
      <c r="L56" s="311"/>
      <c r="M56" s="311"/>
      <c r="N56" s="312" t="s">
        <v>15</v>
      </c>
      <c r="O56" s="312"/>
      <c r="P56" s="312"/>
      <c r="Q56" s="312"/>
      <c r="R56" s="312"/>
      <c r="S56" s="312"/>
      <c r="T56" s="312"/>
      <c r="U56" s="313" t="s">
        <v>16</v>
      </c>
      <c r="V56" s="313"/>
      <c r="W56" s="313" t="s">
        <v>17</v>
      </c>
      <c r="X56" s="313"/>
      <c r="Y56" s="313"/>
      <c r="Z56" s="313"/>
      <c r="AA56" s="313"/>
      <c r="AB56" s="313"/>
      <c r="AE56" s="311" t="s">
        <v>14</v>
      </c>
      <c r="AF56" s="311"/>
      <c r="AG56" s="311"/>
      <c r="AH56" s="311"/>
      <c r="AI56" s="311"/>
      <c r="AJ56" s="311"/>
      <c r="AK56" s="311" t="s">
        <v>10</v>
      </c>
      <c r="AL56" s="311"/>
      <c r="AM56" s="311"/>
      <c r="AN56" s="311"/>
      <c r="AO56" s="311"/>
      <c r="AP56" s="311"/>
      <c r="AQ56" s="312" t="s">
        <v>15</v>
      </c>
      <c r="AR56" s="312"/>
      <c r="AS56" s="312"/>
      <c r="AT56" s="312"/>
      <c r="AU56" s="312"/>
      <c r="AV56" s="312"/>
      <c r="AW56" s="312"/>
      <c r="AX56" s="313" t="s">
        <v>16</v>
      </c>
      <c r="AY56" s="313"/>
      <c r="AZ56" s="313" t="s">
        <v>17</v>
      </c>
      <c r="BA56" s="313"/>
      <c r="BB56" s="313"/>
      <c r="BC56" s="313"/>
      <c r="BD56" s="313"/>
      <c r="BE56" s="313"/>
    </row>
    <row r="57" spans="1:57" ht="30" customHeight="1">
      <c r="B57" s="311" t="s">
        <v>18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2"/>
      <c r="O57" s="312"/>
      <c r="P57" s="312"/>
      <c r="Q57" s="312"/>
      <c r="R57" s="312"/>
      <c r="S57" s="312"/>
      <c r="T57" s="312"/>
      <c r="U57" s="314"/>
      <c r="V57" s="314"/>
      <c r="W57" s="315"/>
      <c r="X57" s="315"/>
      <c r="Y57" s="315"/>
      <c r="Z57" s="315"/>
      <c r="AA57" s="315"/>
      <c r="AB57" s="315"/>
      <c r="AE57" s="311" t="s">
        <v>18</v>
      </c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2"/>
      <c r="AR57" s="312"/>
      <c r="AS57" s="312"/>
      <c r="AT57" s="312"/>
      <c r="AU57" s="312"/>
      <c r="AV57" s="312"/>
      <c r="AW57" s="312"/>
      <c r="AX57" s="314"/>
      <c r="AY57" s="314"/>
      <c r="AZ57" s="315"/>
      <c r="BA57" s="315"/>
      <c r="BB57" s="315"/>
      <c r="BC57" s="315"/>
      <c r="BD57" s="315"/>
      <c r="BE57" s="315"/>
    </row>
    <row r="58" spans="1:57" ht="30" customHeight="1">
      <c r="B58" s="311" t="s">
        <v>18</v>
      </c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2"/>
      <c r="O58" s="312"/>
      <c r="P58" s="312"/>
      <c r="Q58" s="312"/>
      <c r="R58" s="312"/>
      <c r="S58" s="312"/>
      <c r="T58" s="312"/>
      <c r="U58" s="313"/>
      <c r="V58" s="313"/>
      <c r="W58" s="315"/>
      <c r="X58" s="315"/>
      <c r="Y58" s="315"/>
      <c r="Z58" s="315"/>
      <c r="AA58" s="315"/>
      <c r="AB58" s="315"/>
      <c r="AE58" s="311" t="s">
        <v>18</v>
      </c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2"/>
      <c r="AR58" s="312"/>
      <c r="AS58" s="312"/>
      <c r="AT58" s="312"/>
      <c r="AU58" s="312"/>
      <c r="AV58" s="312"/>
      <c r="AW58" s="312"/>
      <c r="AX58" s="313"/>
      <c r="AY58" s="313"/>
      <c r="AZ58" s="315"/>
      <c r="BA58" s="315"/>
      <c r="BB58" s="315"/>
      <c r="BC58" s="315"/>
      <c r="BD58" s="315"/>
      <c r="BE58" s="315"/>
    </row>
    <row r="59" spans="1:57" ht="30" customHeight="1">
      <c r="B59" s="311" t="s">
        <v>18</v>
      </c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2"/>
      <c r="O59" s="312"/>
      <c r="P59" s="312"/>
      <c r="Q59" s="312"/>
      <c r="R59" s="312"/>
      <c r="S59" s="312"/>
      <c r="T59" s="312"/>
      <c r="U59" s="313"/>
      <c r="V59" s="313"/>
      <c r="W59" s="315"/>
      <c r="X59" s="315"/>
      <c r="Y59" s="315"/>
      <c r="Z59" s="315"/>
      <c r="AA59" s="315"/>
      <c r="AB59" s="315"/>
      <c r="AE59" s="311" t="s">
        <v>18</v>
      </c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2"/>
      <c r="AR59" s="312"/>
      <c r="AS59" s="312"/>
      <c r="AT59" s="312"/>
      <c r="AU59" s="312"/>
      <c r="AV59" s="312"/>
      <c r="AW59" s="312"/>
      <c r="AX59" s="313"/>
      <c r="AY59" s="313"/>
      <c r="AZ59" s="315"/>
      <c r="BA59" s="315"/>
      <c r="BB59" s="315"/>
      <c r="BC59" s="315"/>
      <c r="BD59" s="315"/>
      <c r="BE59" s="315"/>
    </row>
    <row r="60" spans="1:57" ht="30" customHeight="1">
      <c r="B60" s="311" t="s">
        <v>18</v>
      </c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2"/>
      <c r="O60" s="312"/>
      <c r="P60" s="312"/>
      <c r="Q60" s="312"/>
      <c r="R60" s="312"/>
      <c r="S60" s="312"/>
      <c r="T60" s="312"/>
      <c r="U60" s="313"/>
      <c r="V60" s="313"/>
      <c r="W60" s="315"/>
      <c r="X60" s="315"/>
      <c r="Y60" s="315"/>
      <c r="Z60" s="315"/>
      <c r="AA60" s="315"/>
      <c r="AB60" s="315"/>
      <c r="AE60" s="311" t="s">
        <v>18</v>
      </c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2"/>
      <c r="AR60" s="312"/>
      <c r="AS60" s="312"/>
      <c r="AT60" s="312"/>
      <c r="AU60" s="312"/>
      <c r="AV60" s="312"/>
      <c r="AW60" s="312"/>
      <c r="AX60" s="313"/>
      <c r="AY60" s="313"/>
      <c r="AZ60" s="315"/>
      <c r="BA60" s="315"/>
      <c r="BB60" s="315"/>
      <c r="BC60" s="315"/>
      <c r="BD60" s="315"/>
      <c r="BE60" s="315"/>
    </row>
    <row r="61" spans="1:57" ht="22.5">
      <c r="A61" s="324" t="s">
        <v>0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</row>
    <row r="62" spans="1:57" ht="22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57" ht="20.25" customHeight="1">
      <c r="C63" s="287" t="s">
        <v>21</v>
      </c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9"/>
      <c r="P63" s="290" t="s">
        <v>2</v>
      </c>
      <c r="Q63" s="290"/>
      <c r="R63" s="290"/>
      <c r="S63" s="290"/>
      <c r="T63" s="291">
        <v>43352</v>
      </c>
      <c r="U63" s="291"/>
      <c r="V63" s="291"/>
      <c r="W63" s="291"/>
      <c r="X63" s="291"/>
      <c r="Y63" s="291"/>
      <c r="Z63" s="291"/>
      <c r="AA63" s="291"/>
      <c r="AB63" s="291"/>
    </row>
    <row r="64" spans="1:57" ht="27.75" customHeight="1">
      <c r="C64" s="290" t="s">
        <v>3</v>
      </c>
      <c r="D64" s="290"/>
      <c r="E64" s="290"/>
      <c r="F64" s="290"/>
      <c r="G64" s="290" t="s">
        <v>22</v>
      </c>
      <c r="H64" s="290"/>
      <c r="I64" s="290"/>
      <c r="J64" s="290"/>
      <c r="K64" s="290"/>
      <c r="L64" s="290"/>
      <c r="M64" s="290"/>
      <c r="N64" s="290"/>
      <c r="O64" s="290"/>
      <c r="P64" s="290" t="s">
        <v>5</v>
      </c>
      <c r="Q64" s="290"/>
      <c r="R64" s="290"/>
      <c r="S64" s="290"/>
      <c r="T64" s="290" t="s">
        <v>23</v>
      </c>
      <c r="U64" s="290"/>
      <c r="V64" s="290"/>
      <c r="W64" s="290"/>
      <c r="X64" s="290"/>
      <c r="Y64" s="290"/>
      <c r="Z64" s="290"/>
      <c r="AA64" s="290"/>
      <c r="AB64" s="290"/>
    </row>
    <row r="65" spans="2:28" ht="8.2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7"/>
      <c r="X65" s="7"/>
      <c r="Y65" s="7"/>
      <c r="Z65" s="7"/>
      <c r="AA65" s="7"/>
      <c r="AB65" s="7"/>
    </row>
    <row r="66" spans="2:28" ht="20.100000000000001" customHeight="1">
      <c r="C66" s="275">
        <v>1</v>
      </c>
      <c r="D66" s="275"/>
      <c r="E66" s="276" t="str">
        <f>$S$7</f>
        <v>ＳＵＧＡＯ ＳＣ</v>
      </c>
      <c r="F66" s="276"/>
      <c r="G66" s="276"/>
      <c r="H66" s="276"/>
      <c r="I66" s="276"/>
      <c r="J66" s="276"/>
      <c r="K66" s="276"/>
      <c r="L66" s="276"/>
      <c r="M66" s="276"/>
      <c r="N66" s="276"/>
      <c r="Q66" s="275">
        <v>6</v>
      </c>
      <c r="R66" s="275"/>
      <c r="S66" s="276" t="str">
        <f>$AG$7</f>
        <v>上河内ＪＳＣ</v>
      </c>
      <c r="T66" s="276"/>
      <c r="U66" s="276"/>
      <c r="V66" s="276"/>
      <c r="W66" s="276"/>
      <c r="X66" s="276"/>
      <c r="Y66" s="276"/>
      <c r="Z66" s="276"/>
      <c r="AA66" s="276"/>
      <c r="AB66" s="276"/>
    </row>
    <row r="67" spans="2:28" ht="20.100000000000001" customHeight="1">
      <c r="C67" s="275">
        <v>2</v>
      </c>
      <c r="D67" s="275"/>
      <c r="E67" s="276" t="str">
        <f>$S$8</f>
        <v>ＦＣアネーロ宇都宮 U10</v>
      </c>
      <c r="F67" s="276"/>
      <c r="G67" s="276"/>
      <c r="H67" s="276"/>
      <c r="I67" s="276"/>
      <c r="J67" s="276"/>
      <c r="K67" s="276"/>
      <c r="L67" s="276"/>
      <c r="M67" s="276"/>
      <c r="N67" s="276"/>
      <c r="Q67" s="275">
        <v>7</v>
      </c>
      <c r="R67" s="275"/>
      <c r="S67" s="276" t="str">
        <f>$AG$8</f>
        <v>清原ＳＳＳ</v>
      </c>
      <c r="T67" s="276"/>
      <c r="U67" s="276"/>
      <c r="V67" s="276"/>
      <c r="W67" s="276"/>
      <c r="X67" s="276"/>
      <c r="Y67" s="276"/>
      <c r="Z67" s="276"/>
      <c r="AA67" s="276"/>
      <c r="AB67" s="276"/>
    </row>
    <row r="68" spans="2:28" ht="20.100000000000001" customHeight="1">
      <c r="C68" s="275">
        <v>3</v>
      </c>
      <c r="D68" s="275"/>
      <c r="E68" s="276" t="str">
        <f>$S$9</f>
        <v>ＦＣアリーバ</v>
      </c>
      <c r="F68" s="276"/>
      <c r="G68" s="276"/>
      <c r="H68" s="276"/>
      <c r="I68" s="276"/>
      <c r="J68" s="276"/>
      <c r="K68" s="276"/>
      <c r="L68" s="276"/>
      <c r="M68" s="276"/>
      <c r="N68" s="276"/>
      <c r="Q68" s="275">
        <v>8</v>
      </c>
      <c r="R68" s="275"/>
      <c r="S68" s="276" t="str">
        <f>$AG$9</f>
        <v>緑が丘ＹＦＣ</v>
      </c>
      <c r="T68" s="276"/>
      <c r="U68" s="276"/>
      <c r="V68" s="276"/>
      <c r="W68" s="276"/>
      <c r="X68" s="276"/>
      <c r="Y68" s="276"/>
      <c r="Z68" s="276"/>
      <c r="AA68" s="276"/>
      <c r="AB68" s="276"/>
    </row>
    <row r="69" spans="2:28" ht="20.100000000000001" customHeight="1">
      <c r="C69" s="275">
        <v>4</v>
      </c>
      <c r="D69" s="275"/>
      <c r="E69" s="276" t="str">
        <f>$S$10</f>
        <v>雀宮ＦＣ</v>
      </c>
      <c r="F69" s="276"/>
      <c r="G69" s="276"/>
      <c r="H69" s="276"/>
      <c r="I69" s="276"/>
      <c r="J69" s="276"/>
      <c r="K69" s="276"/>
      <c r="L69" s="276"/>
      <c r="M69" s="276"/>
      <c r="N69" s="276"/>
      <c r="Q69" s="275">
        <v>9</v>
      </c>
      <c r="R69" s="275"/>
      <c r="S69" s="276" t="str">
        <f>$AG$10</f>
        <v>ＦＣペンサーレ</v>
      </c>
      <c r="T69" s="276"/>
      <c r="U69" s="276"/>
      <c r="V69" s="276"/>
      <c r="W69" s="276"/>
      <c r="X69" s="276"/>
      <c r="Y69" s="276"/>
      <c r="Z69" s="276"/>
      <c r="AA69" s="276"/>
      <c r="AB69" s="276"/>
    </row>
    <row r="70" spans="2:28" ht="20.100000000000001" customHeight="1">
      <c r="C70" s="275">
        <v>5</v>
      </c>
      <c r="D70" s="275"/>
      <c r="E70" s="276" t="str">
        <f>$S$11</f>
        <v>ブラッドレスＳＳ</v>
      </c>
      <c r="F70" s="276"/>
      <c r="G70" s="276"/>
      <c r="H70" s="276"/>
      <c r="I70" s="276"/>
      <c r="J70" s="276"/>
      <c r="K70" s="276"/>
      <c r="L70" s="276"/>
      <c r="M70" s="276"/>
      <c r="N70" s="276"/>
      <c r="Q70" s="275">
        <v>10</v>
      </c>
      <c r="R70" s="275"/>
      <c r="S70" s="276" t="str">
        <f>$AG$11</f>
        <v>富士見ＳＳＳ</v>
      </c>
      <c r="T70" s="276"/>
      <c r="U70" s="276"/>
      <c r="V70" s="276"/>
      <c r="W70" s="276"/>
      <c r="X70" s="276"/>
      <c r="Y70" s="276"/>
      <c r="Z70" s="276"/>
      <c r="AA70" s="276"/>
      <c r="AB70" s="276"/>
    </row>
    <row r="71" spans="2:28" ht="9.75" customHeight="1">
      <c r="C71" s="10"/>
      <c r="D71" s="11"/>
      <c r="E71" s="11"/>
      <c r="F71" s="11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1"/>
      <c r="U71" s="3"/>
      <c r="V71" s="11"/>
      <c r="W71" s="3"/>
      <c r="X71" s="11"/>
      <c r="Y71" s="3"/>
      <c r="Z71" s="11"/>
      <c r="AA71" s="3"/>
      <c r="AB71" s="11"/>
    </row>
    <row r="72" spans="2:28" ht="21" customHeight="1">
      <c r="B72" s="1" t="s">
        <v>24</v>
      </c>
    </row>
    <row r="73" spans="2:28" ht="24.95" customHeight="1" thickBot="1">
      <c r="B73" s="12"/>
      <c r="C73" s="277" t="s">
        <v>9</v>
      </c>
      <c r="D73" s="277"/>
      <c r="E73" s="278"/>
      <c r="F73" s="292" t="s">
        <v>10</v>
      </c>
      <c r="G73" s="277"/>
      <c r="H73" s="277"/>
      <c r="I73" s="277"/>
      <c r="J73" s="277"/>
      <c r="K73" s="277" t="s">
        <v>25</v>
      </c>
      <c r="L73" s="277"/>
      <c r="M73" s="277"/>
      <c r="N73" s="277"/>
      <c r="O73" s="277"/>
      <c r="P73" s="277"/>
      <c r="Q73" s="277"/>
      <c r="R73" s="277" t="s">
        <v>10</v>
      </c>
      <c r="S73" s="277"/>
      <c r="T73" s="277"/>
      <c r="U73" s="277"/>
      <c r="V73" s="293"/>
      <c r="W73" s="294" t="s">
        <v>12</v>
      </c>
      <c r="X73" s="292"/>
      <c r="Y73" s="293" t="s">
        <v>13</v>
      </c>
      <c r="Z73" s="292"/>
      <c r="AA73" s="293" t="s">
        <v>13</v>
      </c>
      <c r="AB73" s="325"/>
    </row>
    <row r="74" spans="2:28" ht="24" customHeight="1" thickTop="1">
      <c r="B74" s="300">
        <v>1</v>
      </c>
      <c r="C74" s="302">
        <v>0.375</v>
      </c>
      <c r="D74" s="302"/>
      <c r="E74" s="303"/>
      <c r="F74" s="279" t="str">
        <f>S70</f>
        <v>富士見ＳＳＳ</v>
      </c>
      <c r="G74" s="280"/>
      <c r="H74" s="280"/>
      <c r="I74" s="280"/>
      <c r="J74" s="280"/>
      <c r="K74" s="283">
        <f>IF(OR(M74="",M75=""),"",M74+M75)</f>
        <v>1</v>
      </c>
      <c r="L74" s="284"/>
      <c r="M74" s="13">
        <v>1</v>
      </c>
      <c r="N74" s="13" t="s">
        <v>447</v>
      </c>
      <c r="O74" s="13">
        <v>0</v>
      </c>
      <c r="P74" s="283">
        <f>IF(OR(O74="",O75=""),"",O74+O75)</f>
        <v>1</v>
      </c>
      <c r="Q74" s="284"/>
      <c r="R74" s="280" t="str">
        <f>E68</f>
        <v>ＦＣアリーバ</v>
      </c>
      <c r="S74" s="280"/>
      <c r="T74" s="280"/>
      <c r="U74" s="280"/>
      <c r="V74" s="285"/>
      <c r="W74" s="307">
        <v>1</v>
      </c>
      <c r="X74" s="284"/>
      <c r="Y74" s="283">
        <v>6</v>
      </c>
      <c r="Z74" s="284"/>
      <c r="AA74" s="283">
        <v>6</v>
      </c>
      <c r="AB74" s="326"/>
    </row>
    <row r="75" spans="2:28" ht="24" customHeight="1">
      <c r="B75" s="301"/>
      <c r="C75" s="304"/>
      <c r="D75" s="304"/>
      <c r="E75" s="305"/>
      <c r="F75" s="281"/>
      <c r="G75" s="282"/>
      <c r="H75" s="282"/>
      <c r="I75" s="282"/>
      <c r="J75" s="282"/>
      <c r="K75" s="285"/>
      <c r="L75" s="279"/>
      <c r="M75" s="199">
        <v>0</v>
      </c>
      <c r="N75" s="199" t="s">
        <v>448</v>
      </c>
      <c r="O75" s="199">
        <v>1</v>
      </c>
      <c r="P75" s="285"/>
      <c r="Q75" s="279"/>
      <c r="R75" s="282"/>
      <c r="S75" s="282"/>
      <c r="T75" s="282"/>
      <c r="U75" s="282"/>
      <c r="V75" s="306"/>
      <c r="W75" s="308"/>
      <c r="X75" s="279"/>
      <c r="Y75" s="285"/>
      <c r="Z75" s="279"/>
      <c r="AA75" s="285"/>
      <c r="AB75" s="299"/>
    </row>
    <row r="76" spans="2:28" ht="24" customHeight="1">
      <c r="B76" s="301">
        <v>2</v>
      </c>
      <c r="C76" s="304">
        <v>0.40277777777777773</v>
      </c>
      <c r="D76" s="304">
        <v>0.4375</v>
      </c>
      <c r="E76" s="305"/>
      <c r="F76" s="281" t="str">
        <f>E66</f>
        <v>ＳＵＧＡＯ ＳＣ</v>
      </c>
      <c r="G76" s="282"/>
      <c r="H76" s="282"/>
      <c r="I76" s="282"/>
      <c r="J76" s="282"/>
      <c r="K76" s="283">
        <f>IF(OR(M76="",M77=""),"",M76+M77)</f>
        <v>1</v>
      </c>
      <c r="L76" s="284"/>
      <c r="M76" s="15">
        <v>0</v>
      </c>
      <c r="N76" s="13" t="s">
        <v>448</v>
      </c>
      <c r="O76" s="15">
        <v>1</v>
      </c>
      <c r="P76" s="283">
        <f>IF(OR(O76="",O77=""),"",O76+O77)</f>
        <v>2</v>
      </c>
      <c r="Q76" s="284"/>
      <c r="R76" s="282" t="str">
        <f>S66</f>
        <v>上河内ＪＳＣ</v>
      </c>
      <c r="S76" s="282"/>
      <c r="T76" s="282"/>
      <c r="U76" s="282"/>
      <c r="V76" s="306"/>
      <c r="W76" s="309">
        <v>2</v>
      </c>
      <c r="X76" s="310"/>
      <c r="Y76" s="295">
        <v>7</v>
      </c>
      <c r="Z76" s="310"/>
      <c r="AA76" s="295">
        <v>7</v>
      </c>
      <c r="AB76" s="297"/>
    </row>
    <row r="77" spans="2:28" ht="24" customHeight="1">
      <c r="B77" s="301"/>
      <c r="C77" s="304"/>
      <c r="D77" s="304"/>
      <c r="E77" s="305"/>
      <c r="F77" s="281"/>
      <c r="G77" s="282"/>
      <c r="H77" s="282"/>
      <c r="I77" s="282"/>
      <c r="J77" s="282"/>
      <c r="K77" s="285"/>
      <c r="L77" s="279"/>
      <c r="M77" s="199">
        <v>1</v>
      </c>
      <c r="N77" s="199" t="s">
        <v>447</v>
      </c>
      <c r="O77" s="199">
        <v>1</v>
      </c>
      <c r="P77" s="285"/>
      <c r="Q77" s="279"/>
      <c r="R77" s="282"/>
      <c r="S77" s="282"/>
      <c r="T77" s="282"/>
      <c r="U77" s="282"/>
      <c r="V77" s="306"/>
      <c r="W77" s="308"/>
      <c r="X77" s="279"/>
      <c r="Y77" s="285"/>
      <c r="Z77" s="279"/>
      <c r="AA77" s="285"/>
      <c r="AB77" s="299"/>
    </row>
    <row r="78" spans="2:28" ht="24" customHeight="1">
      <c r="B78" s="301">
        <v>3</v>
      </c>
      <c r="C78" s="304">
        <v>0.43055555555555558</v>
      </c>
      <c r="D78" s="304"/>
      <c r="E78" s="305"/>
      <c r="F78" s="281" t="str">
        <f>E67</f>
        <v>ＦＣアネーロ宇都宮 U10</v>
      </c>
      <c r="G78" s="282"/>
      <c r="H78" s="282"/>
      <c r="I78" s="282"/>
      <c r="J78" s="282"/>
      <c r="K78" s="283">
        <f>IF(OR(M78="",M79=""),"",M78+M79)</f>
        <v>4</v>
      </c>
      <c r="L78" s="284"/>
      <c r="M78" s="15">
        <v>2</v>
      </c>
      <c r="N78" s="13" t="s">
        <v>447</v>
      </c>
      <c r="O78" s="15">
        <v>0</v>
      </c>
      <c r="P78" s="283">
        <f>IF(OR(O78="",O79=""),"",O78+O79)</f>
        <v>2</v>
      </c>
      <c r="Q78" s="284"/>
      <c r="R78" s="282" t="str">
        <f>S67</f>
        <v>清原ＳＳＳ</v>
      </c>
      <c r="S78" s="282"/>
      <c r="T78" s="282"/>
      <c r="U78" s="282"/>
      <c r="V78" s="306"/>
      <c r="W78" s="309">
        <v>10</v>
      </c>
      <c r="X78" s="310"/>
      <c r="Y78" s="295">
        <v>3</v>
      </c>
      <c r="Z78" s="310"/>
      <c r="AA78" s="295">
        <v>3</v>
      </c>
      <c r="AB78" s="297"/>
    </row>
    <row r="79" spans="2:28" ht="24" customHeight="1">
      <c r="B79" s="301"/>
      <c r="C79" s="304"/>
      <c r="D79" s="304"/>
      <c r="E79" s="305"/>
      <c r="F79" s="281"/>
      <c r="G79" s="282"/>
      <c r="H79" s="282"/>
      <c r="I79" s="282"/>
      <c r="J79" s="282"/>
      <c r="K79" s="285"/>
      <c r="L79" s="279"/>
      <c r="M79" s="199">
        <v>2</v>
      </c>
      <c r="N79" s="199" t="s">
        <v>447</v>
      </c>
      <c r="O79" s="199">
        <v>2</v>
      </c>
      <c r="P79" s="285"/>
      <c r="Q79" s="279"/>
      <c r="R79" s="282"/>
      <c r="S79" s="282"/>
      <c r="T79" s="282"/>
      <c r="U79" s="282"/>
      <c r="V79" s="306"/>
      <c r="W79" s="308"/>
      <c r="X79" s="279"/>
      <c r="Y79" s="285"/>
      <c r="Z79" s="279"/>
      <c r="AA79" s="285"/>
      <c r="AB79" s="299"/>
    </row>
    <row r="80" spans="2:28" ht="24" customHeight="1">
      <c r="B80" s="301">
        <v>4</v>
      </c>
      <c r="C80" s="304">
        <v>0.45833333333333331</v>
      </c>
      <c r="D80" s="304">
        <v>0.4375</v>
      </c>
      <c r="E80" s="305"/>
      <c r="F80" s="281" t="str">
        <f>E68</f>
        <v>ＦＣアリーバ</v>
      </c>
      <c r="G80" s="282"/>
      <c r="H80" s="282"/>
      <c r="I80" s="282"/>
      <c r="J80" s="282"/>
      <c r="K80" s="283">
        <f>IF(OR(M80="",M81=""),"",M80+M81)</f>
        <v>0</v>
      </c>
      <c r="L80" s="284"/>
      <c r="M80" s="15">
        <v>0</v>
      </c>
      <c r="N80" s="13" t="s">
        <v>448</v>
      </c>
      <c r="O80" s="15">
        <v>0</v>
      </c>
      <c r="P80" s="283">
        <f>IF(OR(O80="",O81=""),"",O80+O81)</f>
        <v>1</v>
      </c>
      <c r="Q80" s="284"/>
      <c r="R80" s="282" t="str">
        <f>S68</f>
        <v>緑が丘ＹＦＣ</v>
      </c>
      <c r="S80" s="282"/>
      <c r="T80" s="282"/>
      <c r="U80" s="282"/>
      <c r="V80" s="306"/>
      <c r="W80" s="309">
        <v>7</v>
      </c>
      <c r="X80" s="310"/>
      <c r="Y80" s="295">
        <v>10</v>
      </c>
      <c r="Z80" s="310"/>
      <c r="AA80" s="295">
        <v>10</v>
      </c>
      <c r="AB80" s="297"/>
    </row>
    <row r="81" spans="1:58" ht="24" customHeight="1">
      <c r="B81" s="301"/>
      <c r="C81" s="304"/>
      <c r="D81" s="304"/>
      <c r="E81" s="305"/>
      <c r="F81" s="281"/>
      <c r="G81" s="282"/>
      <c r="H81" s="282"/>
      <c r="I81" s="282"/>
      <c r="J81" s="282"/>
      <c r="K81" s="285"/>
      <c r="L81" s="279"/>
      <c r="M81" s="199">
        <v>0</v>
      </c>
      <c r="N81" s="199" t="s">
        <v>448</v>
      </c>
      <c r="O81" s="199">
        <v>1</v>
      </c>
      <c r="P81" s="285"/>
      <c r="Q81" s="279"/>
      <c r="R81" s="282"/>
      <c r="S81" s="282"/>
      <c r="T81" s="282"/>
      <c r="U81" s="282"/>
      <c r="V81" s="306"/>
      <c r="W81" s="308"/>
      <c r="X81" s="279"/>
      <c r="Y81" s="285"/>
      <c r="Z81" s="279"/>
      <c r="AA81" s="285"/>
      <c r="AB81" s="299"/>
    </row>
    <row r="82" spans="1:58" ht="24" customHeight="1">
      <c r="B82" s="301">
        <v>5</v>
      </c>
      <c r="C82" s="304">
        <v>0.4861111111111111</v>
      </c>
      <c r="D82" s="304"/>
      <c r="E82" s="305"/>
      <c r="F82" s="281" t="str">
        <f>S67</f>
        <v>清原ＳＳＳ</v>
      </c>
      <c r="G82" s="282"/>
      <c r="H82" s="282"/>
      <c r="I82" s="282"/>
      <c r="J82" s="282"/>
      <c r="K82" s="283">
        <f>IF(OR(M82="",M83=""),"",M82+M83)</f>
        <v>0</v>
      </c>
      <c r="L82" s="284"/>
      <c r="M82" s="15">
        <v>0</v>
      </c>
      <c r="N82" s="13" t="s">
        <v>448</v>
      </c>
      <c r="O82" s="15">
        <v>0</v>
      </c>
      <c r="P82" s="283">
        <f>IF(OR(O82="",O83=""),"",O82+O83)</f>
        <v>1</v>
      </c>
      <c r="Q82" s="284"/>
      <c r="R82" s="296" t="str">
        <f>S70</f>
        <v>富士見ＳＳＳ</v>
      </c>
      <c r="S82" s="296"/>
      <c r="T82" s="296"/>
      <c r="U82" s="296"/>
      <c r="V82" s="296"/>
      <c r="W82" s="309">
        <v>3</v>
      </c>
      <c r="X82" s="310"/>
      <c r="Y82" s="295">
        <v>8</v>
      </c>
      <c r="Z82" s="310"/>
      <c r="AA82" s="295">
        <v>8</v>
      </c>
      <c r="AB82" s="297"/>
    </row>
    <row r="83" spans="1:58" ht="24" customHeight="1">
      <c r="B83" s="301"/>
      <c r="C83" s="304"/>
      <c r="D83" s="304"/>
      <c r="E83" s="305"/>
      <c r="F83" s="281"/>
      <c r="G83" s="282"/>
      <c r="H83" s="282"/>
      <c r="I83" s="282"/>
      <c r="J83" s="282"/>
      <c r="K83" s="285"/>
      <c r="L83" s="279"/>
      <c r="M83" s="199">
        <v>0</v>
      </c>
      <c r="N83" s="199" t="s">
        <v>447</v>
      </c>
      <c r="O83" s="199">
        <v>1</v>
      </c>
      <c r="P83" s="285"/>
      <c r="Q83" s="279"/>
      <c r="R83" s="298"/>
      <c r="S83" s="298"/>
      <c r="T83" s="298"/>
      <c r="U83" s="298"/>
      <c r="V83" s="298"/>
      <c r="W83" s="308"/>
      <c r="X83" s="279"/>
      <c r="Y83" s="285"/>
      <c r="Z83" s="279"/>
      <c r="AA83" s="285"/>
      <c r="AB83" s="299"/>
    </row>
    <row r="84" spans="1:58" ht="24" customHeight="1">
      <c r="B84" s="301">
        <v>6</v>
      </c>
      <c r="C84" s="304">
        <v>0.51388888888888895</v>
      </c>
      <c r="D84" s="304"/>
      <c r="E84" s="305"/>
      <c r="F84" s="281" t="str">
        <f>E69</f>
        <v>雀宮ＦＣ</v>
      </c>
      <c r="G84" s="282"/>
      <c r="H84" s="282"/>
      <c r="I84" s="282"/>
      <c r="J84" s="282"/>
      <c r="K84" s="283">
        <f>IF(OR(M84="",M85=""),"",M84+M85)</f>
        <v>1</v>
      </c>
      <c r="L84" s="284"/>
      <c r="M84" s="15">
        <v>1</v>
      </c>
      <c r="N84" s="13" t="s">
        <v>448</v>
      </c>
      <c r="O84" s="15">
        <v>0</v>
      </c>
      <c r="P84" s="283">
        <f>IF(OR(O84="",O85=""),"",O84+O85)</f>
        <v>0</v>
      </c>
      <c r="Q84" s="284"/>
      <c r="R84" s="296" t="str">
        <f>S69</f>
        <v>ＦＣペンサーレ</v>
      </c>
      <c r="S84" s="296"/>
      <c r="T84" s="296"/>
      <c r="U84" s="296"/>
      <c r="V84" s="296"/>
      <c r="W84" s="309">
        <v>5</v>
      </c>
      <c r="X84" s="310"/>
      <c r="Y84" s="295">
        <v>10</v>
      </c>
      <c r="Z84" s="310"/>
      <c r="AA84" s="295">
        <v>10</v>
      </c>
      <c r="AB84" s="297"/>
    </row>
    <row r="85" spans="1:58" ht="24" customHeight="1">
      <c r="B85" s="301"/>
      <c r="C85" s="304"/>
      <c r="D85" s="304"/>
      <c r="E85" s="305"/>
      <c r="F85" s="281"/>
      <c r="G85" s="282"/>
      <c r="H85" s="282"/>
      <c r="I85" s="282"/>
      <c r="J85" s="282"/>
      <c r="K85" s="285"/>
      <c r="L85" s="279"/>
      <c r="M85" s="199">
        <v>0</v>
      </c>
      <c r="N85" s="199" t="s">
        <v>448</v>
      </c>
      <c r="O85" s="199">
        <v>0</v>
      </c>
      <c r="P85" s="285"/>
      <c r="Q85" s="279"/>
      <c r="R85" s="298"/>
      <c r="S85" s="298"/>
      <c r="T85" s="298"/>
      <c r="U85" s="298"/>
      <c r="V85" s="298"/>
      <c r="W85" s="308"/>
      <c r="X85" s="279"/>
      <c r="Y85" s="285"/>
      <c r="Z85" s="279"/>
      <c r="AA85" s="285"/>
      <c r="AB85" s="299"/>
    </row>
    <row r="86" spans="1:58" ht="24" customHeight="1">
      <c r="B86" s="301">
        <v>7</v>
      </c>
      <c r="C86" s="304">
        <v>0.54166666666666663</v>
      </c>
      <c r="D86" s="304"/>
      <c r="E86" s="305"/>
      <c r="F86" s="281" t="str">
        <f>E70</f>
        <v>ブラッドレスＳＳ</v>
      </c>
      <c r="G86" s="282"/>
      <c r="H86" s="282"/>
      <c r="I86" s="282"/>
      <c r="J86" s="282"/>
      <c r="K86" s="283">
        <f>IF(OR(M86="",M87=""),"",M86+M87)</f>
        <v>0</v>
      </c>
      <c r="L86" s="284"/>
      <c r="M86" s="15">
        <v>0</v>
      </c>
      <c r="N86" s="13" t="s">
        <v>448</v>
      </c>
      <c r="O86" s="15">
        <v>0</v>
      </c>
      <c r="P86" s="283">
        <f>IF(OR(O86="",O87=""),"",O86+O87)</f>
        <v>4</v>
      </c>
      <c r="Q86" s="284"/>
      <c r="R86" s="296" t="str">
        <f>S70</f>
        <v>富士見ＳＳＳ</v>
      </c>
      <c r="S86" s="296"/>
      <c r="T86" s="296"/>
      <c r="U86" s="296"/>
      <c r="V86" s="296"/>
      <c r="W86" s="309">
        <v>4</v>
      </c>
      <c r="X86" s="310"/>
      <c r="Y86" s="295">
        <v>9</v>
      </c>
      <c r="Z86" s="310"/>
      <c r="AA86" s="295">
        <v>9</v>
      </c>
      <c r="AB86" s="297"/>
    </row>
    <row r="87" spans="1:58" ht="24" customHeight="1">
      <c r="B87" s="301"/>
      <c r="C87" s="304"/>
      <c r="D87" s="304"/>
      <c r="E87" s="305"/>
      <c r="F87" s="281"/>
      <c r="G87" s="282"/>
      <c r="H87" s="282"/>
      <c r="I87" s="282"/>
      <c r="J87" s="282"/>
      <c r="K87" s="285"/>
      <c r="L87" s="279"/>
      <c r="M87" s="199">
        <v>0</v>
      </c>
      <c r="N87" s="199" t="s">
        <v>447</v>
      </c>
      <c r="O87" s="199">
        <v>4</v>
      </c>
      <c r="P87" s="285"/>
      <c r="Q87" s="279"/>
      <c r="R87" s="298"/>
      <c r="S87" s="298"/>
      <c r="T87" s="298"/>
      <c r="U87" s="298"/>
      <c r="V87" s="298"/>
      <c r="W87" s="308"/>
      <c r="X87" s="279"/>
      <c r="Y87" s="285"/>
      <c r="Z87" s="279"/>
      <c r="AA87" s="285"/>
      <c r="AB87" s="299"/>
    </row>
    <row r="88" spans="1:58" ht="20.100000000000001" customHeight="1">
      <c r="B88" s="23"/>
      <c r="C88" s="24"/>
      <c r="D88" s="24"/>
      <c r="E88" s="24"/>
      <c r="F88" s="23"/>
      <c r="G88" s="23"/>
      <c r="H88" s="23"/>
      <c r="I88" s="23"/>
      <c r="J88" s="23"/>
      <c r="K88" s="25"/>
      <c r="L88" s="25"/>
      <c r="M88" s="19"/>
      <c r="N88" s="20"/>
      <c r="O88" s="19"/>
      <c r="P88" s="25"/>
      <c r="Q88" s="25"/>
      <c r="R88" s="23"/>
      <c r="S88" s="23"/>
      <c r="T88" s="23"/>
      <c r="U88" s="23"/>
      <c r="V88" s="23"/>
      <c r="W88" s="26"/>
      <c r="X88" s="26"/>
      <c r="Y88" s="26"/>
      <c r="Z88" s="26"/>
      <c r="AA88" s="26"/>
      <c r="AB88" s="26"/>
    </row>
    <row r="89" spans="1:58" ht="24" customHeight="1">
      <c r="B89" s="311" t="s">
        <v>14</v>
      </c>
      <c r="C89" s="311"/>
      <c r="D89" s="311"/>
      <c r="E89" s="311"/>
      <c r="F89" s="311"/>
      <c r="G89" s="311"/>
      <c r="H89" s="311" t="s">
        <v>10</v>
      </c>
      <c r="I89" s="311"/>
      <c r="J89" s="311"/>
      <c r="K89" s="311"/>
      <c r="L89" s="311"/>
      <c r="M89" s="311"/>
      <c r="N89" s="312" t="s">
        <v>15</v>
      </c>
      <c r="O89" s="312"/>
      <c r="P89" s="312"/>
      <c r="Q89" s="312"/>
      <c r="R89" s="312"/>
      <c r="S89" s="312"/>
      <c r="T89" s="312"/>
      <c r="U89" s="313" t="s">
        <v>16</v>
      </c>
      <c r="V89" s="313"/>
      <c r="W89" s="313" t="s">
        <v>17</v>
      </c>
      <c r="X89" s="313"/>
      <c r="Y89" s="313"/>
      <c r="Z89" s="313"/>
      <c r="AA89" s="313"/>
      <c r="AB89" s="313"/>
    </row>
    <row r="90" spans="1:58" ht="24" customHeight="1">
      <c r="B90" s="311" t="s">
        <v>18</v>
      </c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2"/>
      <c r="O90" s="312"/>
      <c r="P90" s="312"/>
      <c r="Q90" s="312"/>
      <c r="R90" s="312"/>
      <c r="S90" s="312"/>
      <c r="T90" s="312"/>
      <c r="U90" s="314"/>
      <c r="V90" s="314"/>
      <c r="W90" s="315"/>
      <c r="X90" s="315"/>
      <c r="Y90" s="315"/>
      <c r="Z90" s="315"/>
      <c r="AA90" s="315"/>
      <c r="AB90" s="315"/>
    </row>
    <row r="91" spans="1:58" ht="24" customHeight="1">
      <c r="B91" s="311" t="s">
        <v>18</v>
      </c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2"/>
      <c r="O91" s="312"/>
      <c r="P91" s="312"/>
      <c r="Q91" s="312"/>
      <c r="R91" s="312"/>
      <c r="S91" s="312"/>
      <c r="T91" s="312"/>
      <c r="U91" s="313"/>
      <c r="V91" s="313"/>
      <c r="W91" s="315"/>
      <c r="X91" s="315"/>
      <c r="Y91" s="315"/>
      <c r="Z91" s="315"/>
      <c r="AA91" s="315"/>
      <c r="AB91" s="315"/>
    </row>
    <row r="92" spans="1:58" ht="24" customHeight="1">
      <c r="B92" s="311" t="s">
        <v>18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2"/>
      <c r="O92" s="312"/>
      <c r="P92" s="312"/>
      <c r="Q92" s="312"/>
      <c r="R92" s="312"/>
      <c r="S92" s="312"/>
      <c r="T92" s="312"/>
      <c r="U92" s="313"/>
      <c r="V92" s="313"/>
      <c r="W92" s="315"/>
      <c r="X92" s="315"/>
      <c r="Y92" s="315"/>
      <c r="Z92" s="315"/>
      <c r="AA92" s="315"/>
      <c r="AB92" s="315"/>
    </row>
    <row r="93" spans="1:58" ht="24" customHeight="1">
      <c r="B93" s="311" t="s">
        <v>18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2"/>
      <c r="O93" s="312"/>
      <c r="P93" s="312"/>
      <c r="Q93" s="312"/>
      <c r="R93" s="312"/>
      <c r="S93" s="312"/>
      <c r="T93" s="312"/>
      <c r="U93" s="313"/>
      <c r="V93" s="313"/>
      <c r="W93" s="315"/>
      <c r="X93" s="315"/>
      <c r="Y93" s="315"/>
      <c r="Z93" s="315"/>
      <c r="AA93" s="315"/>
      <c r="AB93" s="315"/>
    </row>
    <row r="94" spans="1:58" ht="27">
      <c r="A94" s="286" t="s">
        <v>0</v>
      </c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</row>
    <row r="95" spans="1:58" ht="15">
      <c r="Y95" s="2"/>
      <c r="Z95" s="2"/>
      <c r="AA95" s="2"/>
      <c r="AB95" s="2"/>
      <c r="BB95" s="2"/>
      <c r="BC95" s="2"/>
      <c r="BD95" s="2"/>
      <c r="BE95" s="2"/>
    </row>
    <row r="96" spans="1:58" ht="15">
      <c r="Y96" s="2"/>
      <c r="Z96" s="2"/>
      <c r="AA96" s="2"/>
      <c r="AB96" s="2"/>
      <c r="BB96" s="2"/>
      <c r="BC96" s="2"/>
      <c r="BD96" s="2"/>
      <c r="BE96" s="2"/>
    </row>
    <row r="97" spans="2:57" ht="20.25" customHeight="1">
      <c r="Q97" s="287" t="s">
        <v>26</v>
      </c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9"/>
      <c r="AD97" s="290" t="s">
        <v>2</v>
      </c>
      <c r="AE97" s="290"/>
      <c r="AF97" s="290"/>
      <c r="AG97" s="290"/>
      <c r="AH97" s="291">
        <v>43360</v>
      </c>
      <c r="AI97" s="291"/>
      <c r="AJ97" s="291"/>
      <c r="AK97" s="291"/>
      <c r="AL97" s="291"/>
      <c r="AM97" s="291"/>
      <c r="AN97" s="291"/>
      <c r="AO97" s="291"/>
      <c r="AP97" s="291"/>
      <c r="AR97" s="3"/>
      <c r="AS97" s="4"/>
      <c r="AT97" s="4"/>
      <c r="AU97" s="4"/>
      <c r="AV97" s="4"/>
      <c r="AW97" s="5"/>
      <c r="AX97" s="5"/>
      <c r="AY97" s="5"/>
      <c r="AZ97" s="5"/>
      <c r="BA97" s="5"/>
      <c r="BB97" s="5"/>
      <c r="BC97" s="5"/>
      <c r="BD97" s="5"/>
      <c r="BE97" s="5"/>
    </row>
    <row r="98" spans="2:57" ht="27.75" customHeight="1">
      <c r="Q98" s="290" t="s">
        <v>3</v>
      </c>
      <c r="R98" s="290"/>
      <c r="S98" s="290"/>
      <c r="T98" s="290"/>
      <c r="U98" s="290" t="s">
        <v>4</v>
      </c>
      <c r="V98" s="290"/>
      <c r="W98" s="290"/>
      <c r="X98" s="290"/>
      <c r="Y98" s="290"/>
      <c r="Z98" s="290"/>
      <c r="AA98" s="290"/>
      <c r="AB98" s="290"/>
      <c r="AC98" s="290"/>
      <c r="AD98" s="290" t="s">
        <v>5</v>
      </c>
      <c r="AE98" s="290"/>
      <c r="AF98" s="290"/>
      <c r="AG98" s="290"/>
      <c r="AH98" s="290" t="str">
        <f>$AH$5</f>
        <v>緑が丘ＹＦＣ</v>
      </c>
      <c r="AI98" s="290"/>
      <c r="AJ98" s="290"/>
      <c r="AK98" s="290"/>
      <c r="AL98" s="290"/>
      <c r="AM98" s="290"/>
      <c r="AN98" s="290"/>
      <c r="AO98" s="290"/>
      <c r="AP98" s="290"/>
      <c r="AQ98" s="4"/>
      <c r="AR98" s="4"/>
      <c r="AS98" s="4"/>
      <c r="AT98" s="4"/>
      <c r="AU98" s="4"/>
      <c r="AV98" s="4"/>
      <c r="AW98" s="6"/>
      <c r="AX98" s="6"/>
      <c r="AY98" s="6"/>
      <c r="AZ98" s="6"/>
      <c r="BA98" s="6"/>
      <c r="BB98" s="6"/>
      <c r="BC98" s="6"/>
      <c r="BD98" s="6"/>
      <c r="BE98" s="6"/>
    </row>
    <row r="99" spans="2:57" ht="8.25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7"/>
      <c r="X99" s="7"/>
      <c r="Y99" s="7"/>
      <c r="Z99" s="7"/>
      <c r="AA99" s="7"/>
      <c r="AB99" s="7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7"/>
      <c r="BA99" s="7"/>
      <c r="BB99" s="7"/>
      <c r="BC99" s="7"/>
      <c r="BD99" s="7"/>
      <c r="BE99" s="7"/>
    </row>
    <row r="100" spans="2:57" ht="20.100000000000001" customHeight="1"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3"/>
      <c r="P100" s="3"/>
      <c r="Q100" s="275">
        <v>1</v>
      </c>
      <c r="R100" s="275"/>
      <c r="S100" s="276" t="str">
        <f>$S$7</f>
        <v>ＳＵＧＡＯ ＳＣ</v>
      </c>
      <c r="T100" s="276"/>
      <c r="U100" s="276"/>
      <c r="V100" s="276"/>
      <c r="W100" s="276"/>
      <c r="X100" s="276"/>
      <c r="Y100" s="276"/>
      <c r="Z100" s="276"/>
      <c r="AA100" s="276"/>
      <c r="AB100" s="276"/>
      <c r="AE100" s="275">
        <v>6</v>
      </c>
      <c r="AF100" s="275"/>
      <c r="AG100" s="276" t="str">
        <f>$AG$7</f>
        <v>上河内ＪＳＣ</v>
      </c>
      <c r="AH100" s="276"/>
      <c r="AI100" s="276"/>
      <c r="AJ100" s="276"/>
      <c r="AK100" s="276"/>
      <c r="AL100" s="276"/>
      <c r="AM100" s="276"/>
      <c r="AN100" s="276"/>
      <c r="AO100" s="276"/>
      <c r="AP100" s="276"/>
      <c r="AR100" s="3"/>
      <c r="AS100" s="3"/>
      <c r="AT100" s="8"/>
      <c r="AU100" s="8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2:57" ht="20.100000000000001" customHeight="1"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3"/>
      <c r="P101" s="3"/>
      <c r="Q101" s="275">
        <v>2</v>
      </c>
      <c r="R101" s="275"/>
      <c r="S101" s="276" t="str">
        <f>$S$8</f>
        <v>ＦＣアネーロ宇都宮 U10</v>
      </c>
      <c r="T101" s="276"/>
      <c r="U101" s="276"/>
      <c r="V101" s="276"/>
      <c r="W101" s="276"/>
      <c r="X101" s="276"/>
      <c r="Y101" s="276"/>
      <c r="Z101" s="276"/>
      <c r="AA101" s="276"/>
      <c r="AB101" s="276"/>
      <c r="AE101" s="275">
        <v>7</v>
      </c>
      <c r="AF101" s="275"/>
      <c r="AG101" s="276" t="str">
        <f>$AG$8</f>
        <v>清原ＳＳＳ</v>
      </c>
      <c r="AH101" s="276"/>
      <c r="AI101" s="276"/>
      <c r="AJ101" s="276"/>
      <c r="AK101" s="276"/>
      <c r="AL101" s="276"/>
      <c r="AM101" s="276"/>
      <c r="AN101" s="276"/>
      <c r="AO101" s="276"/>
      <c r="AP101" s="276"/>
      <c r="AR101" s="3"/>
      <c r="AS101" s="3"/>
      <c r="AT101" s="8"/>
      <c r="AU101" s="8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2:57" ht="20.100000000000001" customHeight="1"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3"/>
      <c r="P102" s="3"/>
      <c r="Q102" s="275">
        <v>3</v>
      </c>
      <c r="R102" s="275"/>
      <c r="S102" s="276" t="str">
        <f>$S$9</f>
        <v>ＦＣアリーバ</v>
      </c>
      <c r="T102" s="276"/>
      <c r="U102" s="276"/>
      <c r="V102" s="276"/>
      <c r="W102" s="276"/>
      <c r="X102" s="276"/>
      <c r="Y102" s="276"/>
      <c r="Z102" s="276"/>
      <c r="AA102" s="276"/>
      <c r="AB102" s="276"/>
      <c r="AE102" s="275">
        <v>8</v>
      </c>
      <c r="AF102" s="275"/>
      <c r="AG102" s="276" t="str">
        <f>$AG$9</f>
        <v>緑が丘ＹＦＣ</v>
      </c>
      <c r="AH102" s="276"/>
      <c r="AI102" s="276"/>
      <c r="AJ102" s="276"/>
      <c r="AK102" s="276"/>
      <c r="AL102" s="276"/>
      <c r="AM102" s="276"/>
      <c r="AN102" s="276"/>
      <c r="AO102" s="276"/>
      <c r="AP102" s="276"/>
      <c r="AR102" s="3"/>
      <c r="AS102" s="3"/>
      <c r="AT102" s="8"/>
      <c r="AU102" s="8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2:57" ht="20.100000000000001" customHeight="1"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3"/>
      <c r="P103" s="3"/>
      <c r="Q103" s="275">
        <v>4</v>
      </c>
      <c r="R103" s="275"/>
      <c r="S103" s="276" t="str">
        <f>$S$10</f>
        <v>雀宮ＦＣ</v>
      </c>
      <c r="T103" s="276"/>
      <c r="U103" s="276"/>
      <c r="V103" s="276"/>
      <c r="W103" s="276"/>
      <c r="X103" s="276"/>
      <c r="Y103" s="276"/>
      <c r="Z103" s="276"/>
      <c r="AA103" s="276"/>
      <c r="AB103" s="276"/>
      <c r="AE103" s="275">
        <v>9</v>
      </c>
      <c r="AF103" s="275"/>
      <c r="AG103" s="276" t="str">
        <f>$AG$10</f>
        <v>ＦＣペンサーレ</v>
      </c>
      <c r="AH103" s="276"/>
      <c r="AI103" s="276"/>
      <c r="AJ103" s="276"/>
      <c r="AK103" s="276"/>
      <c r="AL103" s="276"/>
      <c r="AM103" s="276"/>
      <c r="AN103" s="276"/>
      <c r="AO103" s="276"/>
      <c r="AP103" s="276"/>
      <c r="AR103" s="3"/>
      <c r="AS103" s="3"/>
      <c r="AT103" s="8"/>
      <c r="AU103" s="8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2:57" ht="20.100000000000001" customHeight="1"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"/>
      <c r="P104" s="3"/>
      <c r="Q104" s="275">
        <v>5</v>
      </c>
      <c r="R104" s="275"/>
      <c r="S104" s="276" t="str">
        <f>$S$11</f>
        <v>ブラッドレスＳＳ</v>
      </c>
      <c r="T104" s="276"/>
      <c r="U104" s="276"/>
      <c r="V104" s="276"/>
      <c r="W104" s="276"/>
      <c r="X104" s="276"/>
      <c r="Y104" s="276"/>
      <c r="Z104" s="276"/>
      <c r="AA104" s="276"/>
      <c r="AB104" s="276"/>
      <c r="AE104" s="275">
        <v>10</v>
      </c>
      <c r="AF104" s="275"/>
      <c r="AG104" s="276" t="str">
        <f>$AG$11</f>
        <v>富士見ＳＳＳ</v>
      </c>
      <c r="AH104" s="276"/>
      <c r="AI104" s="276"/>
      <c r="AJ104" s="276"/>
      <c r="AK104" s="276"/>
      <c r="AL104" s="276"/>
      <c r="AM104" s="276"/>
      <c r="AN104" s="276"/>
      <c r="AO104" s="276"/>
      <c r="AP104" s="276"/>
      <c r="AR104" s="3"/>
      <c r="AS104" s="3"/>
      <c r="AT104" s="8"/>
      <c r="AU104" s="8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2:57" ht="9.75" customHeight="1">
      <c r="C105" s="10"/>
      <c r="D105" s="11"/>
      <c r="E105" s="11"/>
      <c r="F105" s="11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11"/>
      <c r="U105" s="3"/>
      <c r="V105" s="11"/>
      <c r="W105" s="3"/>
      <c r="X105" s="11"/>
      <c r="Y105" s="3"/>
      <c r="Z105" s="11"/>
      <c r="AA105" s="3"/>
      <c r="AB105" s="11"/>
      <c r="AF105" s="10"/>
      <c r="AG105" s="11"/>
      <c r="AH105" s="11"/>
      <c r="AI105" s="11"/>
      <c r="AJ105" s="11"/>
      <c r="AK105" s="11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11"/>
      <c r="AX105" s="3"/>
      <c r="AY105" s="11"/>
      <c r="AZ105" s="3"/>
      <c r="BA105" s="11"/>
      <c r="BB105" s="3"/>
      <c r="BC105" s="11"/>
      <c r="BD105" s="3"/>
      <c r="BE105" s="11"/>
    </row>
    <row r="106" spans="2:57" ht="21" customHeight="1">
      <c r="B106" s="1" t="s">
        <v>6</v>
      </c>
      <c r="K106" s="1" t="s">
        <v>7</v>
      </c>
      <c r="AE106" s="1" t="s">
        <v>6</v>
      </c>
      <c r="AN106" s="1" t="s">
        <v>8</v>
      </c>
    </row>
    <row r="107" spans="2:57" ht="24.95" customHeight="1" thickBot="1">
      <c r="B107" s="12"/>
      <c r="C107" s="277" t="s">
        <v>9</v>
      </c>
      <c r="D107" s="277"/>
      <c r="E107" s="278"/>
      <c r="F107" s="292" t="s">
        <v>10</v>
      </c>
      <c r="G107" s="277"/>
      <c r="H107" s="277"/>
      <c r="I107" s="277"/>
      <c r="J107" s="277"/>
      <c r="K107" s="277" t="s">
        <v>11</v>
      </c>
      <c r="L107" s="277"/>
      <c r="M107" s="277"/>
      <c r="N107" s="277"/>
      <c r="O107" s="277"/>
      <c r="P107" s="277"/>
      <c r="Q107" s="277"/>
      <c r="R107" s="277" t="s">
        <v>10</v>
      </c>
      <c r="S107" s="277"/>
      <c r="T107" s="277"/>
      <c r="U107" s="277"/>
      <c r="V107" s="293"/>
      <c r="W107" s="294" t="s">
        <v>12</v>
      </c>
      <c r="X107" s="292"/>
      <c r="Y107" s="293" t="s">
        <v>13</v>
      </c>
      <c r="Z107" s="292"/>
      <c r="AA107" s="293" t="s">
        <v>13</v>
      </c>
      <c r="AB107" s="292"/>
      <c r="AE107" s="12"/>
      <c r="AF107" s="277" t="s">
        <v>9</v>
      </c>
      <c r="AG107" s="277"/>
      <c r="AH107" s="278"/>
      <c r="AI107" s="292" t="s">
        <v>10</v>
      </c>
      <c r="AJ107" s="277"/>
      <c r="AK107" s="277"/>
      <c r="AL107" s="277"/>
      <c r="AM107" s="277"/>
      <c r="AN107" s="277" t="s">
        <v>11</v>
      </c>
      <c r="AO107" s="277"/>
      <c r="AP107" s="277"/>
      <c r="AQ107" s="277"/>
      <c r="AR107" s="277"/>
      <c r="AS107" s="277"/>
      <c r="AT107" s="277"/>
      <c r="AU107" s="277" t="s">
        <v>10</v>
      </c>
      <c r="AV107" s="277"/>
      <c r="AW107" s="277"/>
      <c r="AX107" s="277"/>
      <c r="AY107" s="293"/>
      <c r="AZ107" s="294" t="s">
        <v>12</v>
      </c>
      <c r="BA107" s="292"/>
      <c r="BB107" s="293" t="s">
        <v>13</v>
      </c>
      <c r="BC107" s="292"/>
      <c r="BD107" s="293" t="s">
        <v>13</v>
      </c>
      <c r="BE107" s="292"/>
    </row>
    <row r="108" spans="2:57" ht="30" customHeight="1" thickTop="1">
      <c r="B108" s="300">
        <v>1</v>
      </c>
      <c r="C108" s="302">
        <v>0.375</v>
      </c>
      <c r="D108" s="302"/>
      <c r="E108" s="303"/>
      <c r="F108" s="279" t="str">
        <f>S101</f>
        <v>ＦＣアネーロ宇都宮 U10</v>
      </c>
      <c r="G108" s="280"/>
      <c r="H108" s="280"/>
      <c r="I108" s="280"/>
      <c r="J108" s="280"/>
      <c r="K108" s="283">
        <f>IF(OR(M108="",M109=""),"",M108+M109)</f>
        <v>3</v>
      </c>
      <c r="L108" s="284"/>
      <c r="M108" s="13">
        <v>3</v>
      </c>
      <c r="N108" s="13" t="s">
        <v>447</v>
      </c>
      <c r="O108" s="13">
        <v>0</v>
      </c>
      <c r="P108" s="283">
        <f>IF(OR(O108="",O109=""),"",O108+O109)</f>
        <v>0</v>
      </c>
      <c r="Q108" s="284"/>
      <c r="R108" s="280" t="str">
        <f>S103</f>
        <v>雀宮ＦＣ</v>
      </c>
      <c r="S108" s="280"/>
      <c r="T108" s="280"/>
      <c r="U108" s="280"/>
      <c r="V108" s="285"/>
      <c r="W108" s="307">
        <v>8</v>
      </c>
      <c r="X108" s="284"/>
      <c r="Y108" s="283">
        <v>10</v>
      </c>
      <c r="Z108" s="284"/>
      <c r="AA108" s="283">
        <v>10</v>
      </c>
      <c r="AB108" s="284"/>
      <c r="AE108" s="300">
        <v>1</v>
      </c>
      <c r="AF108" s="302">
        <v>0.375</v>
      </c>
      <c r="AG108" s="302"/>
      <c r="AH108" s="303"/>
      <c r="AI108" s="279" t="str">
        <f>S104</f>
        <v>ブラッドレスＳＳ</v>
      </c>
      <c r="AJ108" s="280"/>
      <c r="AK108" s="280"/>
      <c r="AL108" s="280"/>
      <c r="AM108" s="280"/>
      <c r="AN108" s="283">
        <f>IF(OR(AP108="",AP109=""),"",AP108+AP109)</f>
        <v>0</v>
      </c>
      <c r="AO108" s="284"/>
      <c r="AP108" s="13">
        <v>0</v>
      </c>
      <c r="AQ108" s="13" t="s">
        <v>447</v>
      </c>
      <c r="AR108" s="13">
        <v>0</v>
      </c>
      <c r="AS108" s="283">
        <f>IF(OR(AR108="",AR109=""),"",AR108+AR109)</f>
        <v>0</v>
      </c>
      <c r="AT108" s="284"/>
      <c r="AU108" s="280" t="str">
        <f>AG101</f>
        <v>清原ＳＳＳ</v>
      </c>
      <c r="AV108" s="280"/>
      <c r="AW108" s="280"/>
      <c r="AX108" s="280"/>
      <c r="AY108" s="285"/>
      <c r="AZ108" s="307">
        <v>1</v>
      </c>
      <c r="BA108" s="284"/>
      <c r="BB108" s="283">
        <v>3</v>
      </c>
      <c r="BC108" s="284"/>
      <c r="BD108" s="283">
        <v>3</v>
      </c>
      <c r="BE108" s="284"/>
    </row>
    <row r="109" spans="2:57" ht="30" customHeight="1">
      <c r="B109" s="301"/>
      <c r="C109" s="304"/>
      <c r="D109" s="304"/>
      <c r="E109" s="305"/>
      <c r="F109" s="281"/>
      <c r="G109" s="282"/>
      <c r="H109" s="282"/>
      <c r="I109" s="282"/>
      <c r="J109" s="282"/>
      <c r="K109" s="285"/>
      <c r="L109" s="279"/>
      <c r="M109" s="199">
        <v>0</v>
      </c>
      <c r="N109" s="199" t="s">
        <v>448</v>
      </c>
      <c r="O109" s="199">
        <v>0</v>
      </c>
      <c r="P109" s="285"/>
      <c r="Q109" s="279"/>
      <c r="R109" s="282"/>
      <c r="S109" s="282"/>
      <c r="T109" s="282"/>
      <c r="U109" s="282"/>
      <c r="V109" s="306"/>
      <c r="W109" s="308"/>
      <c r="X109" s="279"/>
      <c r="Y109" s="285"/>
      <c r="Z109" s="279"/>
      <c r="AA109" s="285"/>
      <c r="AB109" s="279"/>
      <c r="AE109" s="301"/>
      <c r="AF109" s="304"/>
      <c r="AG109" s="304"/>
      <c r="AH109" s="305"/>
      <c r="AI109" s="281"/>
      <c r="AJ109" s="282"/>
      <c r="AK109" s="282"/>
      <c r="AL109" s="282"/>
      <c r="AM109" s="282"/>
      <c r="AN109" s="285"/>
      <c r="AO109" s="279"/>
      <c r="AP109" s="199">
        <v>0</v>
      </c>
      <c r="AQ109" s="199" t="s">
        <v>448</v>
      </c>
      <c r="AR109" s="199">
        <v>0</v>
      </c>
      <c r="AS109" s="285"/>
      <c r="AT109" s="279"/>
      <c r="AU109" s="282"/>
      <c r="AV109" s="282"/>
      <c r="AW109" s="282"/>
      <c r="AX109" s="282"/>
      <c r="AY109" s="306"/>
      <c r="AZ109" s="308"/>
      <c r="BA109" s="279"/>
      <c r="BB109" s="285"/>
      <c r="BC109" s="279"/>
      <c r="BD109" s="285"/>
      <c r="BE109" s="279"/>
    </row>
    <row r="110" spans="2:57" ht="30" customHeight="1">
      <c r="B110" s="301">
        <v>2</v>
      </c>
      <c r="C110" s="304">
        <v>0.40277777777777773</v>
      </c>
      <c r="D110" s="304">
        <v>0.4375</v>
      </c>
      <c r="E110" s="305"/>
      <c r="F110" s="281" t="str">
        <f>AG102</f>
        <v>緑が丘ＹＦＣ</v>
      </c>
      <c r="G110" s="282"/>
      <c r="H110" s="282"/>
      <c r="I110" s="282"/>
      <c r="J110" s="282"/>
      <c r="K110" s="283">
        <f>IF(OR(M110="",M111=""),"",M110+M111)</f>
        <v>1</v>
      </c>
      <c r="L110" s="284"/>
      <c r="M110" s="15">
        <v>1</v>
      </c>
      <c r="N110" s="13" t="s">
        <v>448</v>
      </c>
      <c r="O110" s="15">
        <v>0</v>
      </c>
      <c r="P110" s="283">
        <f>IF(OR(O110="",O111=""),"",O110+O111)</f>
        <v>0</v>
      </c>
      <c r="Q110" s="284"/>
      <c r="R110" s="282" t="str">
        <f>AG104</f>
        <v>富士見ＳＳＳ</v>
      </c>
      <c r="S110" s="282"/>
      <c r="T110" s="282"/>
      <c r="U110" s="282"/>
      <c r="V110" s="306"/>
      <c r="W110" s="309">
        <v>4</v>
      </c>
      <c r="X110" s="310"/>
      <c r="Y110" s="295">
        <v>6</v>
      </c>
      <c r="Z110" s="310"/>
      <c r="AA110" s="295">
        <v>6</v>
      </c>
      <c r="AB110" s="310"/>
      <c r="AE110" s="301">
        <v>2</v>
      </c>
      <c r="AF110" s="304">
        <v>0.40277777777777773</v>
      </c>
      <c r="AG110" s="304">
        <v>0.4375</v>
      </c>
      <c r="AH110" s="305"/>
      <c r="AI110" s="281" t="str">
        <f>S100</f>
        <v>ＳＵＧＡＯ ＳＣ</v>
      </c>
      <c r="AJ110" s="282"/>
      <c r="AK110" s="282"/>
      <c r="AL110" s="282"/>
      <c r="AM110" s="282"/>
      <c r="AN110" s="283">
        <f>IF(OR(AP110="",AP111=""),"",AP110+AP111)</f>
        <v>0</v>
      </c>
      <c r="AO110" s="284"/>
      <c r="AP110" s="15">
        <v>0</v>
      </c>
      <c r="AQ110" s="13" t="s">
        <v>448</v>
      </c>
      <c r="AR110" s="15">
        <v>1</v>
      </c>
      <c r="AS110" s="283">
        <f>IF(OR(AR110="",AR111=""),"",AR110+AR111)</f>
        <v>1</v>
      </c>
      <c r="AT110" s="284"/>
      <c r="AU110" s="282" t="str">
        <f>S102</f>
        <v>ＦＣアリーバ</v>
      </c>
      <c r="AV110" s="282"/>
      <c r="AW110" s="282"/>
      <c r="AX110" s="282"/>
      <c r="AY110" s="306"/>
      <c r="AZ110" s="309">
        <v>7</v>
      </c>
      <c r="BA110" s="310"/>
      <c r="BB110" s="295">
        <v>9</v>
      </c>
      <c r="BC110" s="310"/>
      <c r="BD110" s="295">
        <v>9</v>
      </c>
      <c r="BE110" s="310"/>
    </row>
    <row r="111" spans="2:57" ht="30" customHeight="1">
      <c r="B111" s="301"/>
      <c r="C111" s="304"/>
      <c r="D111" s="304"/>
      <c r="E111" s="305"/>
      <c r="F111" s="281"/>
      <c r="G111" s="282"/>
      <c r="H111" s="282"/>
      <c r="I111" s="282"/>
      <c r="J111" s="282"/>
      <c r="K111" s="285"/>
      <c r="L111" s="279"/>
      <c r="M111" s="199">
        <v>0</v>
      </c>
      <c r="N111" s="199" t="s">
        <v>447</v>
      </c>
      <c r="O111" s="199">
        <v>0</v>
      </c>
      <c r="P111" s="285"/>
      <c r="Q111" s="279"/>
      <c r="R111" s="282"/>
      <c r="S111" s="282"/>
      <c r="T111" s="282"/>
      <c r="U111" s="282"/>
      <c r="V111" s="306"/>
      <c r="W111" s="308"/>
      <c r="X111" s="279"/>
      <c r="Y111" s="285"/>
      <c r="Z111" s="279"/>
      <c r="AA111" s="285"/>
      <c r="AB111" s="279"/>
      <c r="AE111" s="301"/>
      <c r="AF111" s="304"/>
      <c r="AG111" s="304"/>
      <c r="AH111" s="305"/>
      <c r="AI111" s="281"/>
      <c r="AJ111" s="282"/>
      <c r="AK111" s="282"/>
      <c r="AL111" s="282"/>
      <c r="AM111" s="282"/>
      <c r="AN111" s="285"/>
      <c r="AO111" s="279"/>
      <c r="AP111" s="199">
        <v>0</v>
      </c>
      <c r="AQ111" s="199" t="s">
        <v>447</v>
      </c>
      <c r="AR111" s="199">
        <v>0</v>
      </c>
      <c r="AS111" s="285"/>
      <c r="AT111" s="279"/>
      <c r="AU111" s="282"/>
      <c r="AV111" s="282"/>
      <c r="AW111" s="282"/>
      <c r="AX111" s="282"/>
      <c r="AY111" s="306"/>
      <c r="AZ111" s="308"/>
      <c r="BA111" s="279"/>
      <c r="BB111" s="285"/>
      <c r="BC111" s="279"/>
      <c r="BD111" s="285"/>
      <c r="BE111" s="279"/>
    </row>
    <row r="112" spans="2:57" ht="30" customHeight="1">
      <c r="B112" s="301">
        <v>3</v>
      </c>
      <c r="C112" s="304">
        <v>0.43055555555555558</v>
      </c>
      <c r="D112" s="304"/>
      <c r="E112" s="305"/>
      <c r="F112" s="281" t="str">
        <f>S103</f>
        <v>雀宮ＦＣ</v>
      </c>
      <c r="G112" s="282"/>
      <c r="H112" s="282"/>
      <c r="I112" s="282"/>
      <c r="J112" s="282"/>
      <c r="K112" s="283">
        <f>IF(OR(M112="",M113=""),"",M112+M113)</f>
        <v>2</v>
      </c>
      <c r="L112" s="284"/>
      <c r="M112" s="15">
        <v>1</v>
      </c>
      <c r="N112" s="13" t="s">
        <v>447</v>
      </c>
      <c r="O112" s="15">
        <v>0</v>
      </c>
      <c r="P112" s="283">
        <f>IF(OR(O112="",O113=""),"",O112+O113)</f>
        <v>1</v>
      </c>
      <c r="Q112" s="284"/>
      <c r="R112" s="282" t="str">
        <f>AG100</f>
        <v>上河内ＪＳＣ</v>
      </c>
      <c r="S112" s="282"/>
      <c r="T112" s="282"/>
      <c r="U112" s="282"/>
      <c r="V112" s="306"/>
      <c r="W112" s="309">
        <v>10</v>
      </c>
      <c r="X112" s="310"/>
      <c r="Y112" s="295">
        <v>2</v>
      </c>
      <c r="Z112" s="310"/>
      <c r="AA112" s="295">
        <v>2</v>
      </c>
      <c r="AB112" s="310"/>
      <c r="AE112" s="301">
        <v>3</v>
      </c>
      <c r="AF112" s="304">
        <v>0.43055555555555558</v>
      </c>
      <c r="AG112" s="304"/>
      <c r="AH112" s="305"/>
      <c r="AI112" s="281" t="str">
        <f>AG101</f>
        <v>清原ＳＳＳ</v>
      </c>
      <c r="AJ112" s="282"/>
      <c r="AK112" s="282"/>
      <c r="AL112" s="282"/>
      <c r="AM112" s="282"/>
      <c r="AN112" s="283">
        <f>IF(OR(AP112="",AP113=""),"",AP112+AP113)</f>
        <v>1</v>
      </c>
      <c r="AO112" s="284"/>
      <c r="AP112" s="15">
        <v>0</v>
      </c>
      <c r="AQ112" s="13" t="s">
        <v>447</v>
      </c>
      <c r="AR112" s="15">
        <v>2</v>
      </c>
      <c r="AS112" s="283">
        <f>IF(OR(AR112="",AR113=""),"",AR112+AR113)</f>
        <v>2</v>
      </c>
      <c r="AT112" s="284"/>
      <c r="AU112" s="282" t="str">
        <f>AG103</f>
        <v>ＦＣペンサーレ</v>
      </c>
      <c r="AV112" s="282"/>
      <c r="AW112" s="282"/>
      <c r="AX112" s="282"/>
      <c r="AY112" s="306"/>
      <c r="AZ112" s="309">
        <v>3</v>
      </c>
      <c r="BA112" s="310"/>
      <c r="BB112" s="295">
        <v>5</v>
      </c>
      <c r="BC112" s="310"/>
      <c r="BD112" s="295">
        <v>5</v>
      </c>
      <c r="BE112" s="310"/>
    </row>
    <row r="113" spans="1:58" ht="30" customHeight="1">
      <c r="B113" s="301"/>
      <c r="C113" s="304"/>
      <c r="D113" s="304"/>
      <c r="E113" s="305"/>
      <c r="F113" s="281"/>
      <c r="G113" s="282"/>
      <c r="H113" s="282"/>
      <c r="I113" s="282"/>
      <c r="J113" s="282"/>
      <c r="K113" s="285"/>
      <c r="L113" s="279"/>
      <c r="M113" s="199">
        <v>1</v>
      </c>
      <c r="N113" s="199" t="s">
        <v>447</v>
      </c>
      <c r="O113" s="199">
        <v>1</v>
      </c>
      <c r="P113" s="285"/>
      <c r="Q113" s="279"/>
      <c r="R113" s="282"/>
      <c r="S113" s="282"/>
      <c r="T113" s="282"/>
      <c r="U113" s="282"/>
      <c r="V113" s="306"/>
      <c r="W113" s="308"/>
      <c r="X113" s="279"/>
      <c r="Y113" s="285"/>
      <c r="Z113" s="279"/>
      <c r="AA113" s="285"/>
      <c r="AB113" s="279"/>
      <c r="AE113" s="301"/>
      <c r="AF113" s="304"/>
      <c r="AG113" s="304"/>
      <c r="AH113" s="305"/>
      <c r="AI113" s="281"/>
      <c r="AJ113" s="282"/>
      <c r="AK113" s="282"/>
      <c r="AL113" s="282"/>
      <c r="AM113" s="282"/>
      <c r="AN113" s="285"/>
      <c r="AO113" s="279"/>
      <c r="AP113" s="199">
        <v>1</v>
      </c>
      <c r="AQ113" s="199" t="s">
        <v>447</v>
      </c>
      <c r="AR113" s="199">
        <v>0</v>
      </c>
      <c r="AS113" s="285"/>
      <c r="AT113" s="279"/>
      <c r="AU113" s="282"/>
      <c r="AV113" s="282"/>
      <c r="AW113" s="282"/>
      <c r="AX113" s="282"/>
      <c r="AY113" s="306"/>
      <c r="AZ113" s="308"/>
      <c r="BA113" s="279"/>
      <c r="BB113" s="285"/>
      <c r="BC113" s="279"/>
      <c r="BD113" s="285"/>
      <c r="BE113" s="279"/>
    </row>
    <row r="114" spans="1:58" ht="30" customHeight="1">
      <c r="B114" s="301">
        <v>4</v>
      </c>
      <c r="C114" s="304">
        <v>0.45833333333333331</v>
      </c>
      <c r="D114" s="304">
        <v>0.4375</v>
      </c>
      <c r="E114" s="305"/>
      <c r="F114" s="281" t="str">
        <f>AG104</f>
        <v>富士見ＳＳＳ</v>
      </c>
      <c r="G114" s="282"/>
      <c r="H114" s="282"/>
      <c r="I114" s="282"/>
      <c r="J114" s="282"/>
      <c r="K114" s="283">
        <f>IF(OR(M114="",M115=""),"",M114+M115)</f>
        <v>0</v>
      </c>
      <c r="L114" s="284"/>
      <c r="M114" s="15">
        <v>0</v>
      </c>
      <c r="N114" s="13" t="s">
        <v>448</v>
      </c>
      <c r="O114" s="15">
        <v>1</v>
      </c>
      <c r="P114" s="283">
        <f>IF(OR(O114="",O115=""),"",O114+O115)</f>
        <v>3</v>
      </c>
      <c r="Q114" s="284"/>
      <c r="R114" s="282" t="str">
        <f>S101</f>
        <v>ＦＣアネーロ宇都宮 U10</v>
      </c>
      <c r="S114" s="282"/>
      <c r="T114" s="282"/>
      <c r="U114" s="282"/>
      <c r="V114" s="306"/>
      <c r="W114" s="309">
        <v>6</v>
      </c>
      <c r="X114" s="310"/>
      <c r="Y114" s="295">
        <v>8</v>
      </c>
      <c r="Z114" s="310"/>
      <c r="AA114" s="295">
        <v>8</v>
      </c>
      <c r="AB114" s="310"/>
      <c r="AE114" s="301">
        <v>4</v>
      </c>
      <c r="AF114" s="304">
        <v>0.45833333333333331</v>
      </c>
      <c r="AG114" s="304">
        <v>0.4375</v>
      </c>
      <c r="AH114" s="305"/>
      <c r="AI114" s="281" t="str">
        <f>S102</f>
        <v>ＦＣアリーバ</v>
      </c>
      <c r="AJ114" s="282"/>
      <c r="AK114" s="282"/>
      <c r="AL114" s="282"/>
      <c r="AM114" s="282"/>
      <c r="AN114" s="283">
        <f>IF(OR(AP114="",AP115=""),"",AP114+AP115)</f>
        <v>1</v>
      </c>
      <c r="AO114" s="284"/>
      <c r="AP114" s="15">
        <v>0</v>
      </c>
      <c r="AQ114" s="13" t="s">
        <v>448</v>
      </c>
      <c r="AR114" s="15">
        <v>0</v>
      </c>
      <c r="AS114" s="283">
        <f>IF(OR(AR114="",AR115=""),"",AR114+AR115)</f>
        <v>0</v>
      </c>
      <c r="AT114" s="284"/>
      <c r="AU114" s="282" t="str">
        <f>S104</f>
        <v>ブラッドレスＳＳ</v>
      </c>
      <c r="AV114" s="282"/>
      <c r="AW114" s="282"/>
      <c r="AX114" s="282"/>
      <c r="AY114" s="306"/>
      <c r="AZ114" s="309">
        <v>9</v>
      </c>
      <c r="BA114" s="310"/>
      <c r="BB114" s="295">
        <v>1</v>
      </c>
      <c r="BC114" s="310"/>
      <c r="BD114" s="295">
        <v>1</v>
      </c>
      <c r="BE114" s="310"/>
    </row>
    <row r="115" spans="1:58" ht="30" customHeight="1">
      <c r="B115" s="301"/>
      <c r="C115" s="304"/>
      <c r="D115" s="304"/>
      <c r="E115" s="305"/>
      <c r="F115" s="281"/>
      <c r="G115" s="282"/>
      <c r="H115" s="282"/>
      <c r="I115" s="282"/>
      <c r="J115" s="282"/>
      <c r="K115" s="285"/>
      <c r="L115" s="279"/>
      <c r="M115" s="199">
        <v>0</v>
      </c>
      <c r="N115" s="199" t="s">
        <v>448</v>
      </c>
      <c r="O115" s="199">
        <v>2</v>
      </c>
      <c r="P115" s="285"/>
      <c r="Q115" s="279"/>
      <c r="R115" s="282"/>
      <c r="S115" s="282"/>
      <c r="T115" s="282"/>
      <c r="U115" s="282"/>
      <c r="V115" s="306"/>
      <c r="W115" s="308"/>
      <c r="X115" s="279"/>
      <c r="Y115" s="285"/>
      <c r="Z115" s="279"/>
      <c r="AA115" s="285"/>
      <c r="AB115" s="279"/>
      <c r="AE115" s="301"/>
      <c r="AF115" s="304"/>
      <c r="AG115" s="304"/>
      <c r="AH115" s="305"/>
      <c r="AI115" s="281"/>
      <c r="AJ115" s="282"/>
      <c r="AK115" s="282"/>
      <c r="AL115" s="282"/>
      <c r="AM115" s="282"/>
      <c r="AN115" s="285"/>
      <c r="AO115" s="279"/>
      <c r="AP115" s="199">
        <v>1</v>
      </c>
      <c r="AQ115" s="199" t="s">
        <v>448</v>
      </c>
      <c r="AR115" s="199">
        <v>0</v>
      </c>
      <c r="AS115" s="285"/>
      <c r="AT115" s="279"/>
      <c r="AU115" s="282"/>
      <c r="AV115" s="282"/>
      <c r="AW115" s="282"/>
      <c r="AX115" s="282"/>
      <c r="AY115" s="306"/>
      <c r="AZ115" s="308"/>
      <c r="BA115" s="279"/>
      <c r="BB115" s="285"/>
      <c r="BC115" s="279"/>
      <c r="BD115" s="285"/>
      <c r="BE115" s="279"/>
    </row>
    <row r="116" spans="1:58" ht="30" customHeight="1">
      <c r="B116" s="301">
        <v>5</v>
      </c>
      <c r="C116" s="304">
        <v>0.4861111111111111</v>
      </c>
      <c r="D116" s="304"/>
      <c r="E116" s="305"/>
      <c r="F116" s="281" t="str">
        <f>AG100</f>
        <v>上河内ＪＳＣ</v>
      </c>
      <c r="G116" s="282"/>
      <c r="H116" s="282"/>
      <c r="I116" s="282"/>
      <c r="J116" s="282"/>
      <c r="K116" s="283">
        <f>IF(OR(M116="",M117=""),"",M116+M117)</f>
        <v>1</v>
      </c>
      <c r="L116" s="284"/>
      <c r="M116" s="15">
        <v>0</v>
      </c>
      <c r="N116" s="13" t="s">
        <v>448</v>
      </c>
      <c r="O116" s="15">
        <v>1</v>
      </c>
      <c r="P116" s="283">
        <f>IF(OR(O116="",O117=""),"",O116+O117)</f>
        <v>3</v>
      </c>
      <c r="Q116" s="284"/>
      <c r="R116" s="296" t="str">
        <f>AG102</f>
        <v>緑が丘ＹＦＣ</v>
      </c>
      <c r="S116" s="296"/>
      <c r="T116" s="296"/>
      <c r="U116" s="296"/>
      <c r="V116" s="296"/>
      <c r="W116" s="309">
        <v>2</v>
      </c>
      <c r="X116" s="310"/>
      <c r="Y116" s="295">
        <v>4</v>
      </c>
      <c r="Z116" s="310"/>
      <c r="AA116" s="295">
        <v>4</v>
      </c>
      <c r="AB116" s="310"/>
      <c r="AE116" s="301">
        <v>5</v>
      </c>
      <c r="AF116" s="304">
        <v>0.4861111111111111</v>
      </c>
      <c r="AG116" s="304"/>
      <c r="AH116" s="305"/>
      <c r="AI116" s="281" t="str">
        <f>AG103</f>
        <v>ＦＣペンサーレ</v>
      </c>
      <c r="AJ116" s="282"/>
      <c r="AK116" s="282"/>
      <c r="AL116" s="282"/>
      <c r="AM116" s="282"/>
      <c r="AN116" s="283">
        <f>IF(OR(AP116="",AP117=""),"",AP116+AP117)</f>
        <v>0</v>
      </c>
      <c r="AO116" s="284"/>
      <c r="AP116" s="15">
        <v>0</v>
      </c>
      <c r="AQ116" s="13" t="s">
        <v>448</v>
      </c>
      <c r="AR116" s="15">
        <v>2</v>
      </c>
      <c r="AS116" s="283">
        <f>IF(OR(AR116="",AR117=""),"",AR116+AR117)</f>
        <v>3</v>
      </c>
      <c r="AT116" s="284"/>
      <c r="AU116" s="296" t="str">
        <f>S100</f>
        <v>ＳＵＧＡＯ ＳＣ</v>
      </c>
      <c r="AV116" s="296"/>
      <c r="AW116" s="296"/>
      <c r="AX116" s="296"/>
      <c r="AY116" s="296"/>
      <c r="AZ116" s="309">
        <v>5</v>
      </c>
      <c r="BA116" s="310"/>
      <c r="BB116" s="295">
        <v>7</v>
      </c>
      <c r="BC116" s="310"/>
      <c r="BD116" s="295">
        <v>7</v>
      </c>
      <c r="BE116" s="310"/>
    </row>
    <row r="117" spans="1:58" ht="30" customHeight="1">
      <c r="B117" s="301"/>
      <c r="C117" s="304"/>
      <c r="D117" s="304"/>
      <c r="E117" s="305"/>
      <c r="F117" s="281"/>
      <c r="G117" s="282"/>
      <c r="H117" s="282"/>
      <c r="I117" s="282"/>
      <c r="J117" s="282"/>
      <c r="K117" s="285"/>
      <c r="L117" s="279"/>
      <c r="M117" s="199">
        <v>1</v>
      </c>
      <c r="N117" s="199" t="s">
        <v>447</v>
      </c>
      <c r="O117" s="199">
        <v>2</v>
      </c>
      <c r="P117" s="285"/>
      <c r="Q117" s="279"/>
      <c r="R117" s="298"/>
      <c r="S117" s="298"/>
      <c r="T117" s="298"/>
      <c r="U117" s="298"/>
      <c r="V117" s="298"/>
      <c r="W117" s="308"/>
      <c r="X117" s="279"/>
      <c r="Y117" s="285"/>
      <c r="Z117" s="279"/>
      <c r="AA117" s="285"/>
      <c r="AB117" s="279"/>
      <c r="AE117" s="301"/>
      <c r="AF117" s="304"/>
      <c r="AG117" s="304"/>
      <c r="AH117" s="305"/>
      <c r="AI117" s="281"/>
      <c r="AJ117" s="282"/>
      <c r="AK117" s="282"/>
      <c r="AL117" s="282"/>
      <c r="AM117" s="282"/>
      <c r="AN117" s="285"/>
      <c r="AO117" s="279"/>
      <c r="AP117" s="199">
        <v>0</v>
      </c>
      <c r="AQ117" s="199" t="s">
        <v>447</v>
      </c>
      <c r="AR117" s="199">
        <v>1</v>
      </c>
      <c r="AS117" s="285"/>
      <c r="AT117" s="279"/>
      <c r="AU117" s="298"/>
      <c r="AV117" s="298"/>
      <c r="AW117" s="298"/>
      <c r="AX117" s="298"/>
      <c r="AY117" s="298"/>
      <c r="AZ117" s="308"/>
      <c r="BA117" s="279"/>
      <c r="BB117" s="285"/>
      <c r="BC117" s="279"/>
      <c r="BD117" s="285"/>
      <c r="BE117" s="279"/>
    </row>
    <row r="118" spans="1:58" ht="20.100000000000001" customHeight="1">
      <c r="B118" s="16"/>
      <c r="C118" s="17"/>
      <c r="D118" s="17"/>
      <c r="E118" s="17"/>
      <c r="F118" s="16"/>
      <c r="G118" s="16"/>
      <c r="H118" s="16"/>
      <c r="I118" s="16"/>
      <c r="J118" s="16"/>
      <c r="K118" s="18"/>
      <c r="L118" s="18"/>
      <c r="M118" s="19"/>
      <c r="N118" s="20"/>
      <c r="O118" s="19"/>
      <c r="P118" s="18"/>
      <c r="Q118" s="18"/>
      <c r="R118" s="16"/>
      <c r="S118" s="16"/>
      <c r="T118" s="16"/>
      <c r="U118" s="16"/>
      <c r="V118" s="16"/>
      <c r="W118" s="21"/>
      <c r="X118" s="21"/>
      <c r="Y118" s="21"/>
      <c r="Z118" s="21"/>
      <c r="AA118" s="21"/>
      <c r="AB118" s="21"/>
      <c r="AE118" s="16"/>
      <c r="AF118" s="17"/>
      <c r="AG118" s="17"/>
      <c r="AH118" s="17"/>
      <c r="AI118" s="16"/>
      <c r="AJ118" s="16"/>
      <c r="AK118" s="16"/>
      <c r="AL118" s="16"/>
      <c r="AM118" s="16"/>
      <c r="AN118" s="18"/>
      <c r="AO118" s="18"/>
      <c r="AP118" s="19"/>
      <c r="AQ118" s="20"/>
      <c r="AR118" s="19"/>
      <c r="AS118" s="18"/>
      <c r="AT118" s="18"/>
      <c r="AU118" s="16"/>
      <c r="AV118" s="16"/>
      <c r="AW118" s="16"/>
      <c r="AX118" s="16"/>
      <c r="AY118" s="16"/>
      <c r="AZ118" s="21"/>
      <c r="BA118" s="21"/>
      <c r="BB118" s="21"/>
      <c r="BC118" s="21"/>
      <c r="BD118" s="21"/>
      <c r="BE118" s="21"/>
    </row>
    <row r="119" spans="1:58" ht="30" customHeight="1">
      <c r="B119" s="311" t="s">
        <v>14</v>
      </c>
      <c r="C119" s="311"/>
      <c r="D119" s="311"/>
      <c r="E119" s="311"/>
      <c r="F119" s="311"/>
      <c r="G119" s="311"/>
      <c r="H119" s="311" t="s">
        <v>10</v>
      </c>
      <c r="I119" s="311"/>
      <c r="J119" s="311"/>
      <c r="K119" s="311"/>
      <c r="L119" s="311"/>
      <c r="M119" s="311"/>
      <c r="N119" s="312" t="s">
        <v>15</v>
      </c>
      <c r="O119" s="312"/>
      <c r="P119" s="312"/>
      <c r="Q119" s="312"/>
      <c r="R119" s="312"/>
      <c r="S119" s="312"/>
      <c r="T119" s="312"/>
      <c r="U119" s="313" t="s">
        <v>16</v>
      </c>
      <c r="V119" s="313"/>
      <c r="W119" s="313" t="s">
        <v>17</v>
      </c>
      <c r="X119" s="313"/>
      <c r="Y119" s="313"/>
      <c r="Z119" s="313"/>
      <c r="AA119" s="313"/>
      <c r="AB119" s="313"/>
      <c r="AE119" s="311" t="s">
        <v>14</v>
      </c>
      <c r="AF119" s="311"/>
      <c r="AG119" s="311"/>
      <c r="AH119" s="311"/>
      <c r="AI119" s="311"/>
      <c r="AJ119" s="311"/>
      <c r="AK119" s="311" t="s">
        <v>10</v>
      </c>
      <c r="AL119" s="311"/>
      <c r="AM119" s="311"/>
      <c r="AN119" s="311"/>
      <c r="AO119" s="311"/>
      <c r="AP119" s="311"/>
      <c r="AQ119" s="312" t="s">
        <v>15</v>
      </c>
      <c r="AR119" s="312"/>
      <c r="AS119" s="312"/>
      <c r="AT119" s="312"/>
      <c r="AU119" s="312"/>
      <c r="AV119" s="312"/>
      <c r="AW119" s="312"/>
      <c r="AX119" s="313" t="s">
        <v>16</v>
      </c>
      <c r="AY119" s="313"/>
      <c r="AZ119" s="313" t="s">
        <v>17</v>
      </c>
      <c r="BA119" s="313"/>
      <c r="BB119" s="313"/>
      <c r="BC119" s="313"/>
      <c r="BD119" s="313"/>
      <c r="BE119" s="313"/>
    </row>
    <row r="120" spans="1:58" ht="30" customHeight="1">
      <c r="B120" s="311" t="s">
        <v>18</v>
      </c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2"/>
      <c r="O120" s="312"/>
      <c r="P120" s="312"/>
      <c r="Q120" s="312"/>
      <c r="R120" s="312"/>
      <c r="S120" s="312"/>
      <c r="T120" s="312"/>
      <c r="U120" s="314"/>
      <c r="V120" s="314"/>
      <c r="W120" s="315"/>
      <c r="X120" s="315"/>
      <c r="Y120" s="315"/>
      <c r="Z120" s="315"/>
      <c r="AA120" s="315"/>
      <c r="AB120" s="315"/>
      <c r="AE120" s="311" t="s">
        <v>18</v>
      </c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2"/>
      <c r="AR120" s="312"/>
      <c r="AS120" s="312"/>
      <c r="AT120" s="312"/>
      <c r="AU120" s="312"/>
      <c r="AV120" s="312"/>
      <c r="AW120" s="312"/>
      <c r="AX120" s="314"/>
      <c r="AY120" s="314"/>
      <c r="AZ120" s="315"/>
      <c r="BA120" s="315"/>
      <c r="BB120" s="315"/>
      <c r="BC120" s="315"/>
      <c r="BD120" s="315"/>
      <c r="BE120" s="315"/>
    </row>
    <row r="121" spans="1:58" ht="30" customHeight="1">
      <c r="B121" s="311" t="s">
        <v>18</v>
      </c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2"/>
      <c r="O121" s="312"/>
      <c r="P121" s="312"/>
      <c r="Q121" s="312"/>
      <c r="R121" s="312"/>
      <c r="S121" s="312"/>
      <c r="T121" s="312"/>
      <c r="U121" s="313"/>
      <c r="V121" s="313"/>
      <c r="W121" s="315"/>
      <c r="X121" s="315"/>
      <c r="Y121" s="315"/>
      <c r="Z121" s="315"/>
      <c r="AA121" s="315"/>
      <c r="AB121" s="315"/>
      <c r="AE121" s="311" t="s">
        <v>18</v>
      </c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2"/>
      <c r="AR121" s="312"/>
      <c r="AS121" s="312"/>
      <c r="AT121" s="312"/>
      <c r="AU121" s="312"/>
      <c r="AV121" s="312"/>
      <c r="AW121" s="312"/>
      <c r="AX121" s="313"/>
      <c r="AY121" s="313"/>
      <c r="AZ121" s="315"/>
      <c r="BA121" s="315"/>
      <c r="BB121" s="315"/>
      <c r="BC121" s="315"/>
      <c r="BD121" s="315"/>
      <c r="BE121" s="315"/>
    </row>
    <row r="122" spans="1:58" ht="30" customHeight="1">
      <c r="B122" s="311" t="s">
        <v>18</v>
      </c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2"/>
      <c r="O122" s="312"/>
      <c r="P122" s="312"/>
      <c r="Q122" s="312"/>
      <c r="R122" s="312"/>
      <c r="S122" s="312"/>
      <c r="T122" s="312"/>
      <c r="U122" s="313"/>
      <c r="V122" s="313"/>
      <c r="W122" s="315"/>
      <c r="X122" s="315"/>
      <c r="Y122" s="315"/>
      <c r="Z122" s="315"/>
      <c r="AA122" s="315"/>
      <c r="AB122" s="315"/>
      <c r="AE122" s="311" t="s">
        <v>18</v>
      </c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2"/>
      <c r="AR122" s="312"/>
      <c r="AS122" s="312"/>
      <c r="AT122" s="312"/>
      <c r="AU122" s="312"/>
      <c r="AV122" s="312"/>
      <c r="AW122" s="312"/>
      <c r="AX122" s="313"/>
      <c r="AY122" s="313"/>
      <c r="AZ122" s="315"/>
      <c r="BA122" s="315"/>
      <c r="BB122" s="315"/>
      <c r="BC122" s="315"/>
      <c r="BD122" s="315"/>
      <c r="BE122" s="315"/>
    </row>
    <row r="123" spans="1:58" ht="30" customHeight="1">
      <c r="B123" s="311" t="s">
        <v>18</v>
      </c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2"/>
      <c r="O123" s="312"/>
      <c r="P123" s="312"/>
      <c r="Q123" s="312"/>
      <c r="R123" s="312"/>
      <c r="S123" s="312"/>
      <c r="T123" s="312"/>
      <c r="U123" s="313"/>
      <c r="V123" s="313"/>
      <c r="W123" s="315"/>
      <c r="X123" s="315"/>
      <c r="Y123" s="315"/>
      <c r="Z123" s="315"/>
      <c r="AA123" s="315"/>
      <c r="AB123" s="315"/>
      <c r="AE123" s="311" t="s">
        <v>18</v>
      </c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2"/>
      <c r="AR123" s="312"/>
      <c r="AS123" s="312"/>
      <c r="AT123" s="312"/>
      <c r="AU123" s="312"/>
      <c r="AV123" s="312"/>
      <c r="AW123" s="312"/>
      <c r="AX123" s="313"/>
      <c r="AY123" s="313"/>
      <c r="AZ123" s="315"/>
      <c r="BA123" s="315"/>
      <c r="BB123" s="315"/>
      <c r="BC123" s="315"/>
      <c r="BD123" s="315"/>
      <c r="BE123" s="315"/>
    </row>
    <row r="124" spans="1:58" ht="27">
      <c r="A124" s="286" t="s">
        <v>0</v>
      </c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</row>
    <row r="125" spans="1:58" ht="15">
      <c r="Y125" s="2"/>
      <c r="Z125" s="2"/>
      <c r="AA125" s="2"/>
      <c r="AB125" s="2"/>
      <c r="BB125" s="2"/>
      <c r="BC125" s="2"/>
      <c r="BD125" s="2"/>
      <c r="BE125" s="2"/>
    </row>
    <row r="126" spans="1:58" ht="15">
      <c r="Y126" s="2"/>
      <c r="Z126" s="2"/>
      <c r="AA126" s="2"/>
      <c r="AB126" s="2"/>
      <c r="BB126" s="2"/>
      <c r="BC126" s="2"/>
      <c r="BD126" s="2"/>
      <c r="BE126" s="2"/>
    </row>
    <row r="127" spans="1:58" ht="20.25" customHeight="1">
      <c r="Q127" s="287" t="s">
        <v>27</v>
      </c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9"/>
      <c r="AD127" s="290" t="s">
        <v>2</v>
      </c>
      <c r="AE127" s="290"/>
      <c r="AF127" s="290"/>
      <c r="AG127" s="290"/>
      <c r="AH127" s="291">
        <v>43366</v>
      </c>
      <c r="AI127" s="291"/>
      <c r="AJ127" s="291"/>
      <c r="AK127" s="291"/>
      <c r="AL127" s="291"/>
      <c r="AM127" s="291"/>
      <c r="AN127" s="291"/>
      <c r="AO127" s="291"/>
      <c r="AP127" s="291"/>
      <c r="AR127" s="3"/>
      <c r="AS127" s="4"/>
      <c r="AT127" s="4"/>
      <c r="AU127" s="4"/>
      <c r="AV127" s="4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8" ht="27.75" customHeight="1">
      <c r="Q128" s="290" t="s">
        <v>3</v>
      </c>
      <c r="R128" s="290"/>
      <c r="S128" s="290"/>
      <c r="T128" s="290"/>
      <c r="U128" s="290" t="s">
        <v>4</v>
      </c>
      <c r="V128" s="290"/>
      <c r="W128" s="290"/>
      <c r="X128" s="290"/>
      <c r="Y128" s="290"/>
      <c r="Z128" s="290"/>
      <c r="AA128" s="290"/>
      <c r="AB128" s="290"/>
      <c r="AC128" s="290"/>
      <c r="AD128" s="290" t="s">
        <v>5</v>
      </c>
      <c r="AE128" s="290"/>
      <c r="AF128" s="290"/>
      <c r="AG128" s="290"/>
      <c r="AH128" s="290" t="str">
        <f>$AH$5</f>
        <v>緑が丘ＹＦＣ</v>
      </c>
      <c r="AI128" s="290"/>
      <c r="AJ128" s="290"/>
      <c r="AK128" s="290"/>
      <c r="AL128" s="290"/>
      <c r="AM128" s="290"/>
      <c r="AN128" s="290"/>
      <c r="AO128" s="290"/>
      <c r="AP128" s="290"/>
      <c r="AQ128" s="4"/>
      <c r="AR128" s="4"/>
      <c r="AS128" s="4"/>
      <c r="AT128" s="4"/>
      <c r="AU128" s="4"/>
      <c r="AV128" s="4"/>
      <c r="AW128" s="6"/>
      <c r="AX128" s="6"/>
      <c r="AY128" s="6"/>
      <c r="AZ128" s="6"/>
      <c r="BA128" s="6"/>
      <c r="BB128" s="6"/>
      <c r="BC128" s="6"/>
      <c r="BD128" s="6"/>
      <c r="BE128" s="6"/>
    </row>
    <row r="129" spans="2:57" ht="8.25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7"/>
      <c r="X129" s="7"/>
      <c r="Y129" s="7"/>
      <c r="Z129" s="7"/>
      <c r="AA129" s="7"/>
      <c r="AB129" s="7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7"/>
      <c r="BA129" s="7"/>
      <c r="BB129" s="7"/>
      <c r="BC129" s="7"/>
      <c r="BD129" s="7"/>
      <c r="BE129" s="7"/>
    </row>
    <row r="130" spans="2:57" ht="20.100000000000001" customHeight="1"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3"/>
      <c r="P130" s="3"/>
      <c r="Q130" s="275">
        <v>1</v>
      </c>
      <c r="R130" s="275"/>
      <c r="S130" s="276" t="str">
        <f>$S$7</f>
        <v>ＳＵＧＡＯ ＳＣ</v>
      </c>
      <c r="T130" s="276"/>
      <c r="U130" s="276"/>
      <c r="V130" s="276"/>
      <c r="W130" s="276"/>
      <c r="X130" s="276"/>
      <c r="Y130" s="276"/>
      <c r="Z130" s="276"/>
      <c r="AA130" s="276"/>
      <c r="AB130" s="276"/>
      <c r="AE130" s="275">
        <v>6</v>
      </c>
      <c r="AF130" s="275"/>
      <c r="AG130" s="276" t="str">
        <f>$AG$7</f>
        <v>上河内ＪＳＣ</v>
      </c>
      <c r="AH130" s="276"/>
      <c r="AI130" s="276"/>
      <c r="AJ130" s="276"/>
      <c r="AK130" s="276"/>
      <c r="AL130" s="276"/>
      <c r="AM130" s="276"/>
      <c r="AN130" s="276"/>
      <c r="AO130" s="276"/>
      <c r="AP130" s="276"/>
      <c r="AR130" s="3"/>
      <c r="AS130" s="3"/>
      <c r="AT130" s="8"/>
      <c r="AU130" s="8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2:57" ht="20.100000000000001" customHeight="1"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3"/>
      <c r="P131" s="3"/>
      <c r="Q131" s="275">
        <v>2</v>
      </c>
      <c r="R131" s="275"/>
      <c r="S131" s="276" t="str">
        <f>$S$8</f>
        <v>ＦＣアネーロ宇都宮 U10</v>
      </c>
      <c r="T131" s="276"/>
      <c r="U131" s="276"/>
      <c r="V131" s="276"/>
      <c r="W131" s="276"/>
      <c r="X131" s="276"/>
      <c r="Y131" s="276"/>
      <c r="Z131" s="276"/>
      <c r="AA131" s="276"/>
      <c r="AB131" s="276"/>
      <c r="AE131" s="275">
        <v>7</v>
      </c>
      <c r="AF131" s="275"/>
      <c r="AG131" s="276" t="str">
        <f>$AG$8</f>
        <v>清原ＳＳＳ</v>
      </c>
      <c r="AH131" s="276"/>
      <c r="AI131" s="276"/>
      <c r="AJ131" s="276"/>
      <c r="AK131" s="276"/>
      <c r="AL131" s="276"/>
      <c r="AM131" s="276"/>
      <c r="AN131" s="276"/>
      <c r="AO131" s="276"/>
      <c r="AP131" s="276"/>
      <c r="AR131" s="3"/>
      <c r="AS131" s="3"/>
      <c r="AT131" s="8"/>
      <c r="AU131" s="8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2:57" ht="20.100000000000001" customHeight="1"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3"/>
      <c r="P132" s="3"/>
      <c r="Q132" s="275">
        <v>3</v>
      </c>
      <c r="R132" s="275"/>
      <c r="S132" s="276" t="str">
        <f>$S$9</f>
        <v>ＦＣアリーバ</v>
      </c>
      <c r="T132" s="276"/>
      <c r="U132" s="276"/>
      <c r="V132" s="276"/>
      <c r="W132" s="276"/>
      <c r="X132" s="276"/>
      <c r="Y132" s="276"/>
      <c r="Z132" s="276"/>
      <c r="AA132" s="276"/>
      <c r="AB132" s="276"/>
      <c r="AE132" s="275">
        <v>8</v>
      </c>
      <c r="AF132" s="275"/>
      <c r="AG132" s="276" t="str">
        <f>$AG$9</f>
        <v>緑が丘ＹＦＣ</v>
      </c>
      <c r="AH132" s="276"/>
      <c r="AI132" s="276"/>
      <c r="AJ132" s="276"/>
      <c r="AK132" s="276"/>
      <c r="AL132" s="276"/>
      <c r="AM132" s="276"/>
      <c r="AN132" s="276"/>
      <c r="AO132" s="276"/>
      <c r="AP132" s="276"/>
      <c r="AR132" s="3"/>
      <c r="AS132" s="3"/>
      <c r="AT132" s="8"/>
      <c r="AU132" s="8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2:57" ht="20.100000000000001" customHeight="1"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3"/>
      <c r="P133" s="3"/>
      <c r="Q133" s="275">
        <v>4</v>
      </c>
      <c r="R133" s="275"/>
      <c r="S133" s="276" t="str">
        <f>$S$10</f>
        <v>雀宮ＦＣ</v>
      </c>
      <c r="T133" s="276"/>
      <c r="U133" s="276"/>
      <c r="V133" s="276"/>
      <c r="W133" s="276"/>
      <c r="X133" s="276"/>
      <c r="Y133" s="276"/>
      <c r="Z133" s="276"/>
      <c r="AA133" s="276"/>
      <c r="AB133" s="276"/>
      <c r="AE133" s="275">
        <v>9</v>
      </c>
      <c r="AF133" s="275"/>
      <c r="AG133" s="276" t="str">
        <f>$AG$10</f>
        <v>ＦＣペンサーレ</v>
      </c>
      <c r="AH133" s="276"/>
      <c r="AI133" s="276"/>
      <c r="AJ133" s="276"/>
      <c r="AK133" s="276"/>
      <c r="AL133" s="276"/>
      <c r="AM133" s="276"/>
      <c r="AN133" s="276"/>
      <c r="AO133" s="276"/>
      <c r="AP133" s="276"/>
      <c r="AR133" s="3"/>
      <c r="AS133" s="3"/>
      <c r="AT133" s="8"/>
      <c r="AU133" s="8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2:57" ht="20.100000000000001" customHeight="1"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3"/>
      <c r="P134" s="3"/>
      <c r="Q134" s="275">
        <v>5</v>
      </c>
      <c r="R134" s="275"/>
      <c r="S134" s="276" t="str">
        <f>$S$11</f>
        <v>ブラッドレスＳＳ</v>
      </c>
      <c r="T134" s="276"/>
      <c r="U134" s="276"/>
      <c r="V134" s="276"/>
      <c r="W134" s="276"/>
      <c r="X134" s="276"/>
      <c r="Y134" s="276"/>
      <c r="Z134" s="276"/>
      <c r="AA134" s="276"/>
      <c r="AB134" s="276"/>
      <c r="AE134" s="275">
        <v>10</v>
      </c>
      <c r="AF134" s="275"/>
      <c r="AG134" s="276" t="str">
        <f>$AG$11</f>
        <v>富士見ＳＳＳ</v>
      </c>
      <c r="AH134" s="276"/>
      <c r="AI134" s="276"/>
      <c r="AJ134" s="276"/>
      <c r="AK134" s="276"/>
      <c r="AL134" s="276"/>
      <c r="AM134" s="276"/>
      <c r="AN134" s="276"/>
      <c r="AO134" s="276"/>
      <c r="AP134" s="276"/>
      <c r="AR134" s="3"/>
      <c r="AS134" s="3"/>
      <c r="AT134" s="8"/>
      <c r="AU134" s="8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2:57" ht="9.75" customHeight="1">
      <c r="C135" s="10"/>
      <c r="D135" s="11"/>
      <c r="E135" s="11"/>
      <c r="F135" s="11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11"/>
      <c r="U135" s="3"/>
      <c r="V135" s="11"/>
      <c r="W135" s="3"/>
      <c r="X135" s="11"/>
      <c r="Y135" s="3"/>
      <c r="Z135" s="11"/>
      <c r="AA135" s="3"/>
      <c r="AB135" s="11"/>
      <c r="AF135" s="10"/>
      <c r="AG135" s="11"/>
      <c r="AH135" s="11"/>
      <c r="AI135" s="11"/>
      <c r="AJ135" s="11"/>
      <c r="AK135" s="11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11"/>
      <c r="AX135" s="3"/>
      <c r="AY135" s="11"/>
      <c r="AZ135" s="3"/>
      <c r="BA135" s="11"/>
      <c r="BB135" s="3"/>
      <c r="BC135" s="11"/>
      <c r="BD135" s="3"/>
      <c r="BE135" s="11"/>
    </row>
    <row r="136" spans="2:57" ht="21" customHeight="1">
      <c r="B136" s="1" t="s">
        <v>6</v>
      </c>
      <c r="K136" s="1" t="s">
        <v>7</v>
      </c>
      <c r="AE136" s="1" t="s">
        <v>6</v>
      </c>
      <c r="AN136" s="1" t="s">
        <v>8</v>
      </c>
    </row>
    <row r="137" spans="2:57" ht="24.95" customHeight="1" thickBot="1">
      <c r="B137" s="12"/>
      <c r="C137" s="277" t="s">
        <v>9</v>
      </c>
      <c r="D137" s="277"/>
      <c r="E137" s="278"/>
      <c r="F137" s="292" t="s">
        <v>10</v>
      </c>
      <c r="G137" s="277"/>
      <c r="H137" s="277"/>
      <c r="I137" s="277"/>
      <c r="J137" s="277"/>
      <c r="K137" s="277" t="s">
        <v>11</v>
      </c>
      <c r="L137" s="277"/>
      <c r="M137" s="277"/>
      <c r="N137" s="277"/>
      <c r="O137" s="277"/>
      <c r="P137" s="277"/>
      <c r="Q137" s="277"/>
      <c r="R137" s="277" t="s">
        <v>10</v>
      </c>
      <c r="S137" s="277"/>
      <c r="T137" s="277"/>
      <c r="U137" s="277"/>
      <c r="V137" s="293"/>
      <c r="W137" s="294" t="s">
        <v>12</v>
      </c>
      <c r="X137" s="292"/>
      <c r="Y137" s="293" t="s">
        <v>13</v>
      </c>
      <c r="Z137" s="292"/>
      <c r="AA137" s="293" t="s">
        <v>13</v>
      </c>
      <c r="AB137" s="292"/>
      <c r="AE137" s="12"/>
      <c r="AF137" s="277" t="s">
        <v>9</v>
      </c>
      <c r="AG137" s="277"/>
      <c r="AH137" s="278"/>
      <c r="AI137" s="292" t="s">
        <v>10</v>
      </c>
      <c r="AJ137" s="277"/>
      <c r="AK137" s="277"/>
      <c r="AL137" s="277"/>
      <c r="AM137" s="277"/>
      <c r="AN137" s="277" t="s">
        <v>11</v>
      </c>
      <c r="AO137" s="277"/>
      <c r="AP137" s="277"/>
      <c r="AQ137" s="277"/>
      <c r="AR137" s="277"/>
      <c r="AS137" s="277"/>
      <c r="AT137" s="277"/>
      <c r="AU137" s="277" t="s">
        <v>10</v>
      </c>
      <c r="AV137" s="277"/>
      <c r="AW137" s="277"/>
      <c r="AX137" s="277"/>
      <c r="AY137" s="293"/>
      <c r="AZ137" s="294" t="s">
        <v>12</v>
      </c>
      <c r="BA137" s="292"/>
      <c r="BB137" s="293" t="s">
        <v>13</v>
      </c>
      <c r="BC137" s="292"/>
      <c r="BD137" s="293" t="s">
        <v>13</v>
      </c>
      <c r="BE137" s="292"/>
    </row>
    <row r="138" spans="2:57" ht="30" customHeight="1" thickTop="1">
      <c r="B138" s="300">
        <v>1</v>
      </c>
      <c r="C138" s="302">
        <v>0.375</v>
      </c>
      <c r="D138" s="302"/>
      <c r="E138" s="303"/>
      <c r="F138" s="279" t="str">
        <f>S130</f>
        <v>ＳＵＧＡＯ ＳＣ</v>
      </c>
      <c r="G138" s="280"/>
      <c r="H138" s="280"/>
      <c r="I138" s="280"/>
      <c r="J138" s="280"/>
      <c r="K138" s="283">
        <f>IF(OR(M138="",M139=""),"",M138+M139)</f>
        <v>0</v>
      </c>
      <c r="L138" s="284"/>
      <c r="M138" s="13">
        <v>0</v>
      </c>
      <c r="N138" s="13" t="s">
        <v>447</v>
      </c>
      <c r="O138" s="13">
        <v>2</v>
      </c>
      <c r="P138" s="283">
        <f>IF(OR(O138="",O139=""),"",O138+O139)</f>
        <v>2</v>
      </c>
      <c r="Q138" s="284"/>
      <c r="R138" s="280" t="str">
        <f>S131</f>
        <v>ＦＣアネーロ宇都宮 U10</v>
      </c>
      <c r="S138" s="280"/>
      <c r="T138" s="280"/>
      <c r="U138" s="280"/>
      <c r="V138" s="285"/>
      <c r="W138" s="307">
        <v>5</v>
      </c>
      <c r="X138" s="284"/>
      <c r="Y138" s="283">
        <v>6</v>
      </c>
      <c r="Z138" s="284"/>
      <c r="AA138" s="283">
        <v>6</v>
      </c>
      <c r="AB138" s="284"/>
      <c r="AE138" s="300">
        <v>1</v>
      </c>
      <c r="AF138" s="302">
        <v>0.375</v>
      </c>
      <c r="AG138" s="302"/>
      <c r="AH138" s="303"/>
      <c r="AI138" s="279" t="str">
        <f>S132</f>
        <v>ＦＣアリーバ</v>
      </c>
      <c r="AJ138" s="280"/>
      <c r="AK138" s="280"/>
      <c r="AL138" s="280"/>
      <c r="AM138" s="280"/>
      <c r="AN138" s="283">
        <f>IF(OR(AP138="",AP139=""),"",AP138+AP139)</f>
        <v>0</v>
      </c>
      <c r="AO138" s="284"/>
      <c r="AP138" s="13">
        <v>0</v>
      </c>
      <c r="AQ138" s="13" t="s">
        <v>447</v>
      </c>
      <c r="AR138" s="13">
        <v>0</v>
      </c>
      <c r="AS138" s="283">
        <f>IF(OR(AR138="",AR139=""),"",AR138+AR139)</f>
        <v>1</v>
      </c>
      <c r="AT138" s="284"/>
      <c r="AU138" s="280" t="str">
        <f>S133</f>
        <v>雀宮ＦＣ</v>
      </c>
      <c r="AV138" s="280"/>
      <c r="AW138" s="280"/>
      <c r="AX138" s="280"/>
      <c r="AY138" s="285"/>
      <c r="AZ138" s="307">
        <v>7</v>
      </c>
      <c r="BA138" s="284"/>
      <c r="BB138" s="283">
        <v>8</v>
      </c>
      <c r="BC138" s="284"/>
      <c r="BD138" s="283">
        <v>8</v>
      </c>
      <c r="BE138" s="284"/>
    </row>
    <row r="139" spans="2:57" ht="30" customHeight="1">
      <c r="B139" s="301"/>
      <c r="C139" s="304"/>
      <c r="D139" s="304"/>
      <c r="E139" s="305"/>
      <c r="F139" s="281"/>
      <c r="G139" s="282"/>
      <c r="H139" s="282"/>
      <c r="I139" s="282"/>
      <c r="J139" s="282"/>
      <c r="K139" s="285"/>
      <c r="L139" s="279"/>
      <c r="M139" s="199">
        <v>0</v>
      </c>
      <c r="N139" s="199" t="s">
        <v>448</v>
      </c>
      <c r="O139" s="199">
        <v>0</v>
      </c>
      <c r="P139" s="285"/>
      <c r="Q139" s="279"/>
      <c r="R139" s="282"/>
      <c r="S139" s="282"/>
      <c r="T139" s="282"/>
      <c r="U139" s="282"/>
      <c r="V139" s="306"/>
      <c r="W139" s="308"/>
      <c r="X139" s="279"/>
      <c r="Y139" s="285"/>
      <c r="Z139" s="279"/>
      <c r="AA139" s="285"/>
      <c r="AB139" s="279"/>
      <c r="AE139" s="301"/>
      <c r="AF139" s="304"/>
      <c r="AG139" s="304"/>
      <c r="AH139" s="305"/>
      <c r="AI139" s="281"/>
      <c r="AJ139" s="282"/>
      <c r="AK139" s="282"/>
      <c r="AL139" s="282"/>
      <c r="AM139" s="282"/>
      <c r="AN139" s="285"/>
      <c r="AO139" s="279"/>
      <c r="AP139" s="199">
        <v>0</v>
      </c>
      <c r="AQ139" s="199" t="s">
        <v>448</v>
      </c>
      <c r="AR139" s="199">
        <v>1</v>
      </c>
      <c r="AS139" s="285"/>
      <c r="AT139" s="279"/>
      <c r="AU139" s="282"/>
      <c r="AV139" s="282"/>
      <c r="AW139" s="282"/>
      <c r="AX139" s="282"/>
      <c r="AY139" s="306"/>
      <c r="AZ139" s="308"/>
      <c r="BA139" s="279"/>
      <c r="BB139" s="285"/>
      <c r="BC139" s="279"/>
      <c r="BD139" s="285"/>
      <c r="BE139" s="279"/>
    </row>
    <row r="140" spans="2:57" ht="30" customHeight="1">
      <c r="B140" s="301">
        <v>2</v>
      </c>
      <c r="C140" s="304">
        <v>0.40277777777777773</v>
      </c>
      <c r="D140" s="304">
        <v>0.4375</v>
      </c>
      <c r="E140" s="305"/>
      <c r="F140" s="281" t="str">
        <f>S134</f>
        <v>ブラッドレスＳＳ</v>
      </c>
      <c r="G140" s="282"/>
      <c r="H140" s="282"/>
      <c r="I140" s="282"/>
      <c r="J140" s="282"/>
      <c r="K140" s="283">
        <f>IF(OR(M140="",M141=""),"",M140+M141)</f>
        <v>1</v>
      </c>
      <c r="L140" s="284"/>
      <c r="M140" s="15">
        <v>0</v>
      </c>
      <c r="N140" s="13" t="s">
        <v>448</v>
      </c>
      <c r="O140" s="15">
        <v>1</v>
      </c>
      <c r="P140" s="283">
        <f>IF(OR(O140="",O141=""),"",O140+O141)</f>
        <v>1</v>
      </c>
      <c r="Q140" s="284"/>
      <c r="R140" s="282" t="str">
        <f>AG130</f>
        <v>上河内ＪＳＣ</v>
      </c>
      <c r="S140" s="282"/>
      <c r="T140" s="282"/>
      <c r="U140" s="282"/>
      <c r="V140" s="306"/>
      <c r="W140" s="309">
        <v>9</v>
      </c>
      <c r="X140" s="310"/>
      <c r="Y140" s="295">
        <v>10</v>
      </c>
      <c r="Z140" s="310"/>
      <c r="AA140" s="295">
        <v>10</v>
      </c>
      <c r="AB140" s="310"/>
      <c r="AE140" s="301">
        <v>2</v>
      </c>
      <c r="AF140" s="304">
        <v>0.40277777777777773</v>
      </c>
      <c r="AG140" s="304">
        <v>0.4375</v>
      </c>
      <c r="AH140" s="305"/>
      <c r="AI140" s="281" t="str">
        <f>AG131</f>
        <v>清原ＳＳＳ</v>
      </c>
      <c r="AJ140" s="282"/>
      <c r="AK140" s="282"/>
      <c r="AL140" s="282"/>
      <c r="AM140" s="282"/>
      <c r="AN140" s="283">
        <f>IF(OR(AP140="",AP141=""),"",AP140+AP141)</f>
        <v>1</v>
      </c>
      <c r="AO140" s="284"/>
      <c r="AP140" s="15">
        <v>1</v>
      </c>
      <c r="AQ140" s="13" t="s">
        <v>448</v>
      </c>
      <c r="AR140" s="15">
        <v>0</v>
      </c>
      <c r="AS140" s="283">
        <f>IF(OR(AR140="",AR141=""),"",AR140+AR141)</f>
        <v>0</v>
      </c>
      <c r="AT140" s="284"/>
      <c r="AU140" s="282" t="str">
        <f>AG132</f>
        <v>緑が丘ＹＦＣ</v>
      </c>
      <c r="AV140" s="282"/>
      <c r="AW140" s="282"/>
      <c r="AX140" s="282"/>
      <c r="AY140" s="306"/>
      <c r="AZ140" s="309">
        <v>2</v>
      </c>
      <c r="BA140" s="310"/>
      <c r="BB140" s="295">
        <v>3</v>
      </c>
      <c r="BC140" s="310"/>
      <c r="BD140" s="295">
        <v>3</v>
      </c>
      <c r="BE140" s="310"/>
    </row>
    <row r="141" spans="2:57" ht="30" customHeight="1">
      <c r="B141" s="301"/>
      <c r="C141" s="304"/>
      <c r="D141" s="304"/>
      <c r="E141" s="305"/>
      <c r="F141" s="281"/>
      <c r="G141" s="282"/>
      <c r="H141" s="282"/>
      <c r="I141" s="282"/>
      <c r="J141" s="282"/>
      <c r="K141" s="285"/>
      <c r="L141" s="279"/>
      <c r="M141" s="199">
        <v>1</v>
      </c>
      <c r="N141" s="199" t="s">
        <v>447</v>
      </c>
      <c r="O141" s="199">
        <v>0</v>
      </c>
      <c r="P141" s="285"/>
      <c r="Q141" s="279"/>
      <c r="R141" s="282"/>
      <c r="S141" s="282"/>
      <c r="T141" s="282"/>
      <c r="U141" s="282"/>
      <c r="V141" s="306"/>
      <c r="W141" s="308"/>
      <c r="X141" s="279"/>
      <c r="Y141" s="285"/>
      <c r="Z141" s="279"/>
      <c r="AA141" s="285"/>
      <c r="AB141" s="279"/>
      <c r="AE141" s="301"/>
      <c r="AF141" s="304"/>
      <c r="AG141" s="304"/>
      <c r="AH141" s="305"/>
      <c r="AI141" s="281"/>
      <c r="AJ141" s="282"/>
      <c r="AK141" s="282"/>
      <c r="AL141" s="282"/>
      <c r="AM141" s="282"/>
      <c r="AN141" s="285"/>
      <c r="AO141" s="279"/>
      <c r="AP141" s="199">
        <v>0</v>
      </c>
      <c r="AQ141" s="199" t="s">
        <v>447</v>
      </c>
      <c r="AR141" s="199">
        <v>0</v>
      </c>
      <c r="AS141" s="285"/>
      <c r="AT141" s="279"/>
      <c r="AU141" s="282"/>
      <c r="AV141" s="282"/>
      <c r="AW141" s="282"/>
      <c r="AX141" s="282"/>
      <c r="AY141" s="306"/>
      <c r="AZ141" s="308"/>
      <c r="BA141" s="279"/>
      <c r="BB141" s="285"/>
      <c r="BC141" s="279"/>
      <c r="BD141" s="285"/>
      <c r="BE141" s="279"/>
    </row>
    <row r="142" spans="2:57" ht="30" customHeight="1">
      <c r="B142" s="301">
        <v>3</v>
      </c>
      <c r="C142" s="304">
        <v>0.43055555555555558</v>
      </c>
      <c r="D142" s="304"/>
      <c r="E142" s="305"/>
      <c r="F142" s="281" t="str">
        <f>AG133</f>
        <v>ＦＣペンサーレ</v>
      </c>
      <c r="G142" s="282"/>
      <c r="H142" s="282"/>
      <c r="I142" s="282"/>
      <c r="J142" s="282"/>
      <c r="K142" s="283">
        <f>IF(OR(M142="",M143=""),"",M142+M143)</f>
        <v>0</v>
      </c>
      <c r="L142" s="284"/>
      <c r="M142" s="15">
        <v>0</v>
      </c>
      <c r="N142" s="13" t="s">
        <v>447</v>
      </c>
      <c r="O142" s="15">
        <v>0</v>
      </c>
      <c r="P142" s="283">
        <f>IF(OR(O142="",O143=""),"",O142+O143)</f>
        <v>0</v>
      </c>
      <c r="Q142" s="284"/>
      <c r="R142" s="282" t="str">
        <f>AG134</f>
        <v>富士見ＳＳＳ</v>
      </c>
      <c r="S142" s="282"/>
      <c r="T142" s="282"/>
      <c r="U142" s="282"/>
      <c r="V142" s="306"/>
      <c r="W142" s="309">
        <v>4</v>
      </c>
      <c r="X142" s="310"/>
      <c r="Y142" s="295">
        <v>5</v>
      </c>
      <c r="Z142" s="310"/>
      <c r="AA142" s="295">
        <v>5</v>
      </c>
      <c r="AB142" s="310"/>
      <c r="AE142" s="301">
        <v>3</v>
      </c>
      <c r="AF142" s="304">
        <v>0.43055555555555558</v>
      </c>
      <c r="AG142" s="304"/>
      <c r="AH142" s="305"/>
      <c r="AI142" s="281" t="str">
        <f>S131</f>
        <v>ＦＣアネーロ宇都宮 U10</v>
      </c>
      <c r="AJ142" s="282"/>
      <c r="AK142" s="282"/>
      <c r="AL142" s="282"/>
      <c r="AM142" s="282"/>
      <c r="AN142" s="283">
        <f>IF(OR(AP142="",AP143=""),"",AP142+AP143)</f>
        <v>8</v>
      </c>
      <c r="AO142" s="284"/>
      <c r="AP142" s="15">
        <v>5</v>
      </c>
      <c r="AQ142" s="13" t="s">
        <v>447</v>
      </c>
      <c r="AR142" s="15">
        <v>0</v>
      </c>
      <c r="AS142" s="283">
        <f>IF(OR(AR142="",AR143=""),"",AR142+AR143)</f>
        <v>0</v>
      </c>
      <c r="AT142" s="284"/>
      <c r="AU142" s="282" t="str">
        <f>S132</f>
        <v>ＦＣアリーバ</v>
      </c>
      <c r="AV142" s="282"/>
      <c r="AW142" s="282"/>
      <c r="AX142" s="282"/>
      <c r="AY142" s="306"/>
      <c r="AZ142" s="309">
        <v>1</v>
      </c>
      <c r="BA142" s="310"/>
      <c r="BB142" s="295">
        <v>7</v>
      </c>
      <c r="BC142" s="310"/>
      <c r="BD142" s="295">
        <v>7</v>
      </c>
      <c r="BE142" s="310"/>
    </row>
    <row r="143" spans="2:57" ht="30" customHeight="1">
      <c r="B143" s="301"/>
      <c r="C143" s="304"/>
      <c r="D143" s="304"/>
      <c r="E143" s="305"/>
      <c r="F143" s="281"/>
      <c r="G143" s="282"/>
      <c r="H143" s="282"/>
      <c r="I143" s="282"/>
      <c r="J143" s="282"/>
      <c r="K143" s="285"/>
      <c r="L143" s="279"/>
      <c r="M143" s="199">
        <v>0</v>
      </c>
      <c r="N143" s="199" t="s">
        <v>447</v>
      </c>
      <c r="O143" s="199">
        <v>0</v>
      </c>
      <c r="P143" s="285"/>
      <c r="Q143" s="279"/>
      <c r="R143" s="282"/>
      <c r="S143" s="282"/>
      <c r="T143" s="282"/>
      <c r="U143" s="282"/>
      <c r="V143" s="306"/>
      <c r="W143" s="308"/>
      <c r="X143" s="279"/>
      <c r="Y143" s="285"/>
      <c r="Z143" s="279"/>
      <c r="AA143" s="285"/>
      <c r="AB143" s="279"/>
      <c r="AE143" s="301"/>
      <c r="AF143" s="304"/>
      <c r="AG143" s="304"/>
      <c r="AH143" s="305"/>
      <c r="AI143" s="281"/>
      <c r="AJ143" s="282"/>
      <c r="AK143" s="282"/>
      <c r="AL143" s="282"/>
      <c r="AM143" s="282"/>
      <c r="AN143" s="285"/>
      <c r="AO143" s="279"/>
      <c r="AP143" s="199">
        <v>3</v>
      </c>
      <c r="AQ143" s="199" t="s">
        <v>447</v>
      </c>
      <c r="AR143" s="199">
        <v>0</v>
      </c>
      <c r="AS143" s="285"/>
      <c r="AT143" s="279"/>
      <c r="AU143" s="282"/>
      <c r="AV143" s="282"/>
      <c r="AW143" s="282"/>
      <c r="AX143" s="282"/>
      <c r="AY143" s="306"/>
      <c r="AZ143" s="308"/>
      <c r="BA143" s="279"/>
      <c r="BB143" s="285"/>
      <c r="BC143" s="279"/>
      <c r="BD143" s="285"/>
      <c r="BE143" s="279"/>
    </row>
    <row r="144" spans="2:57" ht="30" customHeight="1">
      <c r="B144" s="301">
        <v>4</v>
      </c>
      <c r="C144" s="304">
        <v>0.45833333333333331</v>
      </c>
      <c r="D144" s="304">
        <v>0.4375</v>
      </c>
      <c r="E144" s="305"/>
      <c r="F144" s="281" t="str">
        <f>S133</f>
        <v>雀宮ＦＣ</v>
      </c>
      <c r="G144" s="282"/>
      <c r="H144" s="282"/>
      <c r="I144" s="282"/>
      <c r="J144" s="282"/>
      <c r="K144" s="283">
        <f>IF(OR(M144="",M145=""),"",M144+M145)</f>
        <v>2</v>
      </c>
      <c r="L144" s="284"/>
      <c r="M144" s="15">
        <v>1</v>
      </c>
      <c r="N144" s="13" t="s">
        <v>448</v>
      </c>
      <c r="O144" s="15">
        <v>0</v>
      </c>
      <c r="P144" s="283">
        <f>IF(OR(O144="",O145=""),"",O144+O145)</f>
        <v>0</v>
      </c>
      <c r="Q144" s="284"/>
      <c r="R144" s="282" t="str">
        <f>S134</f>
        <v>ブラッドレスＳＳ</v>
      </c>
      <c r="S144" s="282"/>
      <c r="T144" s="282"/>
      <c r="U144" s="282"/>
      <c r="V144" s="306"/>
      <c r="W144" s="309">
        <v>8</v>
      </c>
      <c r="X144" s="310"/>
      <c r="Y144" s="295">
        <v>9</v>
      </c>
      <c r="Z144" s="310"/>
      <c r="AA144" s="295">
        <v>9</v>
      </c>
      <c r="AB144" s="310"/>
      <c r="AE144" s="301">
        <v>4</v>
      </c>
      <c r="AF144" s="304">
        <v>0.45833333333333331</v>
      </c>
      <c r="AG144" s="304">
        <v>0.4375</v>
      </c>
      <c r="AH144" s="305"/>
      <c r="AI144" s="281" t="str">
        <f>AG130</f>
        <v>上河内ＪＳＣ</v>
      </c>
      <c r="AJ144" s="282"/>
      <c r="AK144" s="282"/>
      <c r="AL144" s="282"/>
      <c r="AM144" s="282"/>
      <c r="AN144" s="283">
        <f>IF(OR(AP144="",AP145=""),"",AP144+AP145)</f>
        <v>1</v>
      </c>
      <c r="AO144" s="284"/>
      <c r="AP144" s="15">
        <v>1</v>
      </c>
      <c r="AQ144" s="13" t="s">
        <v>448</v>
      </c>
      <c r="AR144" s="15">
        <v>1</v>
      </c>
      <c r="AS144" s="283">
        <f>IF(OR(AR144="",AR145=""),"",AR144+AR145)</f>
        <v>3</v>
      </c>
      <c r="AT144" s="284"/>
      <c r="AU144" s="282" t="str">
        <f>AG131</f>
        <v>清原ＳＳＳ</v>
      </c>
      <c r="AV144" s="282"/>
      <c r="AW144" s="282"/>
      <c r="AX144" s="282"/>
      <c r="AY144" s="306"/>
      <c r="AZ144" s="309">
        <v>10</v>
      </c>
      <c r="BA144" s="310"/>
      <c r="BB144" s="295">
        <v>1</v>
      </c>
      <c r="BC144" s="310"/>
      <c r="BD144" s="295">
        <v>1</v>
      </c>
      <c r="BE144" s="310"/>
    </row>
    <row r="145" spans="2:57" ht="30" customHeight="1">
      <c r="B145" s="301"/>
      <c r="C145" s="304"/>
      <c r="D145" s="304"/>
      <c r="E145" s="305"/>
      <c r="F145" s="281"/>
      <c r="G145" s="282"/>
      <c r="H145" s="282"/>
      <c r="I145" s="282"/>
      <c r="J145" s="282"/>
      <c r="K145" s="285"/>
      <c r="L145" s="279"/>
      <c r="M145" s="199">
        <v>1</v>
      </c>
      <c r="N145" s="199" t="s">
        <v>448</v>
      </c>
      <c r="O145" s="199">
        <v>0</v>
      </c>
      <c r="P145" s="285"/>
      <c r="Q145" s="279"/>
      <c r="R145" s="282"/>
      <c r="S145" s="282"/>
      <c r="T145" s="282"/>
      <c r="U145" s="282"/>
      <c r="V145" s="306"/>
      <c r="W145" s="308"/>
      <c r="X145" s="279"/>
      <c r="Y145" s="285"/>
      <c r="Z145" s="279"/>
      <c r="AA145" s="285"/>
      <c r="AB145" s="279"/>
      <c r="AE145" s="301"/>
      <c r="AF145" s="304"/>
      <c r="AG145" s="304"/>
      <c r="AH145" s="305"/>
      <c r="AI145" s="281"/>
      <c r="AJ145" s="282"/>
      <c r="AK145" s="282"/>
      <c r="AL145" s="282"/>
      <c r="AM145" s="282"/>
      <c r="AN145" s="285"/>
      <c r="AO145" s="279"/>
      <c r="AP145" s="199">
        <v>0</v>
      </c>
      <c r="AQ145" s="199" t="s">
        <v>448</v>
      </c>
      <c r="AR145" s="199">
        <v>2</v>
      </c>
      <c r="AS145" s="285"/>
      <c r="AT145" s="279"/>
      <c r="AU145" s="282"/>
      <c r="AV145" s="282"/>
      <c r="AW145" s="282"/>
      <c r="AX145" s="282"/>
      <c r="AY145" s="306"/>
      <c r="AZ145" s="308"/>
      <c r="BA145" s="279"/>
      <c r="BB145" s="285"/>
      <c r="BC145" s="279"/>
      <c r="BD145" s="285"/>
      <c r="BE145" s="279"/>
    </row>
    <row r="146" spans="2:57" ht="30" customHeight="1">
      <c r="B146" s="301">
        <v>5</v>
      </c>
      <c r="C146" s="304">
        <v>0.4861111111111111</v>
      </c>
      <c r="D146" s="304"/>
      <c r="E146" s="305"/>
      <c r="F146" s="281" t="str">
        <f>AG132</f>
        <v>緑が丘ＹＦＣ</v>
      </c>
      <c r="G146" s="282"/>
      <c r="H146" s="282"/>
      <c r="I146" s="282"/>
      <c r="J146" s="282"/>
      <c r="K146" s="283">
        <f>IF(OR(M146="",M147=""),"",M146+M147)</f>
        <v>5</v>
      </c>
      <c r="L146" s="284"/>
      <c r="M146" s="15">
        <v>1</v>
      </c>
      <c r="N146" s="13" t="s">
        <v>448</v>
      </c>
      <c r="O146" s="15">
        <v>1</v>
      </c>
      <c r="P146" s="283">
        <f>IF(OR(O146="",O147=""),"",O146+O147)</f>
        <v>1</v>
      </c>
      <c r="Q146" s="284"/>
      <c r="R146" s="296" t="str">
        <f>AG133</f>
        <v>ＦＣペンサーレ</v>
      </c>
      <c r="S146" s="296"/>
      <c r="T146" s="296"/>
      <c r="U146" s="296"/>
      <c r="V146" s="296"/>
      <c r="W146" s="309">
        <v>6</v>
      </c>
      <c r="X146" s="310"/>
      <c r="Y146" s="295">
        <v>2</v>
      </c>
      <c r="Z146" s="310"/>
      <c r="AA146" s="295">
        <v>2</v>
      </c>
      <c r="AB146" s="310"/>
      <c r="AE146" s="301">
        <v>5</v>
      </c>
      <c r="AF146" s="304">
        <v>0.4861111111111111</v>
      </c>
      <c r="AG146" s="304"/>
      <c r="AH146" s="305"/>
      <c r="AI146" s="281" t="str">
        <f>AG134</f>
        <v>富士見ＳＳＳ</v>
      </c>
      <c r="AJ146" s="282"/>
      <c r="AK146" s="282"/>
      <c r="AL146" s="282"/>
      <c r="AM146" s="282"/>
      <c r="AN146" s="283">
        <f>IF(OR(AP146="",AP147=""),"",AP146+AP147)</f>
        <v>1</v>
      </c>
      <c r="AO146" s="284"/>
      <c r="AP146" s="15">
        <v>0</v>
      </c>
      <c r="AQ146" s="13" t="s">
        <v>448</v>
      </c>
      <c r="AR146" s="15">
        <v>1</v>
      </c>
      <c r="AS146" s="283">
        <f>IF(OR(AR146="",AR147=""),"",AR146+AR147)</f>
        <v>2</v>
      </c>
      <c r="AT146" s="284"/>
      <c r="AU146" s="296" t="str">
        <f>S130</f>
        <v>ＳＵＧＡＯ ＳＣ</v>
      </c>
      <c r="AV146" s="296"/>
      <c r="AW146" s="296"/>
      <c r="AX146" s="296"/>
      <c r="AY146" s="296"/>
      <c r="AZ146" s="309">
        <v>3</v>
      </c>
      <c r="BA146" s="310"/>
      <c r="BB146" s="295">
        <v>4</v>
      </c>
      <c r="BC146" s="310"/>
      <c r="BD146" s="295">
        <v>4</v>
      </c>
      <c r="BE146" s="310"/>
    </row>
    <row r="147" spans="2:57" ht="30" customHeight="1">
      <c r="B147" s="301"/>
      <c r="C147" s="304"/>
      <c r="D147" s="304"/>
      <c r="E147" s="305"/>
      <c r="F147" s="281"/>
      <c r="G147" s="282"/>
      <c r="H147" s="282"/>
      <c r="I147" s="282"/>
      <c r="J147" s="282"/>
      <c r="K147" s="285"/>
      <c r="L147" s="279"/>
      <c r="M147" s="199">
        <v>4</v>
      </c>
      <c r="N147" s="199" t="s">
        <v>447</v>
      </c>
      <c r="O147" s="199">
        <v>0</v>
      </c>
      <c r="P147" s="285"/>
      <c r="Q147" s="279"/>
      <c r="R147" s="298"/>
      <c r="S147" s="298"/>
      <c r="T147" s="298"/>
      <c r="U147" s="298"/>
      <c r="V147" s="298"/>
      <c r="W147" s="308"/>
      <c r="X147" s="279"/>
      <c r="Y147" s="285"/>
      <c r="Z147" s="279"/>
      <c r="AA147" s="285"/>
      <c r="AB147" s="279"/>
      <c r="AE147" s="301"/>
      <c r="AF147" s="304"/>
      <c r="AG147" s="304"/>
      <c r="AH147" s="305"/>
      <c r="AI147" s="281"/>
      <c r="AJ147" s="282"/>
      <c r="AK147" s="282"/>
      <c r="AL147" s="282"/>
      <c r="AM147" s="282"/>
      <c r="AN147" s="285"/>
      <c r="AO147" s="279"/>
      <c r="AP147" s="199">
        <v>1</v>
      </c>
      <c r="AQ147" s="199" t="s">
        <v>447</v>
      </c>
      <c r="AR147" s="199">
        <v>1</v>
      </c>
      <c r="AS147" s="285"/>
      <c r="AT147" s="279"/>
      <c r="AU147" s="298"/>
      <c r="AV147" s="298"/>
      <c r="AW147" s="298"/>
      <c r="AX147" s="298"/>
      <c r="AY147" s="298"/>
      <c r="AZ147" s="308"/>
      <c r="BA147" s="279"/>
      <c r="BB147" s="285"/>
      <c r="BC147" s="279"/>
      <c r="BD147" s="285"/>
      <c r="BE147" s="279"/>
    </row>
    <row r="148" spans="2:57" ht="20.100000000000001" customHeight="1">
      <c r="B148" s="16"/>
      <c r="C148" s="17"/>
      <c r="D148" s="17"/>
      <c r="E148" s="17"/>
      <c r="F148" s="16"/>
      <c r="G148" s="16"/>
      <c r="H148" s="16"/>
      <c r="I148" s="16"/>
      <c r="J148" s="16"/>
      <c r="K148" s="18"/>
      <c r="L148" s="18"/>
      <c r="M148" s="19"/>
      <c r="N148" s="20"/>
      <c r="O148" s="19"/>
      <c r="P148" s="18"/>
      <c r="Q148" s="18"/>
      <c r="R148" s="16"/>
      <c r="S148" s="16"/>
      <c r="T148" s="16"/>
      <c r="U148" s="16"/>
      <c r="V148" s="16"/>
      <c r="W148" s="21"/>
      <c r="X148" s="21"/>
      <c r="Y148" s="21"/>
      <c r="Z148" s="21"/>
      <c r="AA148" s="21"/>
      <c r="AB148" s="21"/>
      <c r="AE148" s="16"/>
      <c r="AF148" s="17"/>
      <c r="AG148" s="17"/>
      <c r="AH148" s="17"/>
      <c r="AI148" s="16"/>
      <c r="AJ148" s="16"/>
      <c r="AK148" s="16"/>
      <c r="AL148" s="16"/>
      <c r="AM148" s="16"/>
      <c r="AN148" s="18"/>
      <c r="AO148" s="18"/>
      <c r="AP148" s="19"/>
      <c r="AQ148" s="20"/>
      <c r="AR148" s="19"/>
      <c r="AS148" s="18"/>
      <c r="AT148" s="18"/>
      <c r="AU148" s="16"/>
      <c r="AV148" s="16"/>
      <c r="AW148" s="16"/>
      <c r="AX148" s="16"/>
      <c r="AY148" s="16"/>
      <c r="AZ148" s="21"/>
      <c r="BA148" s="21"/>
      <c r="BB148" s="21"/>
      <c r="BC148" s="21"/>
      <c r="BD148" s="21"/>
      <c r="BE148" s="21"/>
    </row>
    <row r="149" spans="2:57" ht="30" customHeight="1">
      <c r="B149" s="311" t="s">
        <v>14</v>
      </c>
      <c r="C149" s="311"/>
      <c r="D149" s="311"/>
      <c r="E149" s="311"/>
      <c r="F149" s="311"/>
      <c r="G149" s="311"/>
      <c r="H149" s="311" t="s">
        <v>10</v>
      </c>
      <c r="I149" s="311"/>
      <c r="J149" s="311"/>
      <c r="K149" s="311"/>
      <c r="L149" s="311"/>
      <c r="M149" s="311"/>
      <c r="N149" s="312" t="s">
        <v>15</v>
      </c>
      <c r="O149" s="312"/>
      <c r="P149" s="312"/>
      <c r="Q149" s="312"/>
      <c r="R149" s="312"/>
      <c r="S149" s="312"/>
      <c r="T149" s="312"/>
      <c r="U149" s="313" t="s">
        <v>16</v>
      </c>
      <c r="V149" s="313"/>
      <c r="W149" s="313" t="s">
        <v>17</v>
      </c>
      <c r="X149" s="313"/>
      <c r="Y149" s="313"/>
      <c r="Z149" s="313"/>
      <c r="AA149" s="313"/>
      <c r="AB149" s="313"/>
      <c r="AE149" s="311" t="s">
        <v>14</v>
      </c>
      <c r="AF149" s="311"/>
      <c r="AG149" s="311"/>
      <c r="AH149" s="311"/>
      <c r="AI149" s="311"/>
      <c r="AJ149" s="311"/>
      <c r="AK149" s="311" t="s">
        <v>10</v>
      </c>
      <c r="AL149" s="311"/>
      <c r="AM149" s="311"/>
      <c r="AN149" s="311"/>
      <c r="AO149" s="311"/>
      <c r="AP149" s="311"/>
      <c r="AQ149" s="312" t="s">
        <v>15</v>
      </c>
      <c r="AR149" s="312"/>
      <c r="AS149" s="312"/>
      <c r="AT149" s="312"/>
      <c r="AU149" s="312"/>
      <c r="AV149" s="312"/>
      <c r="AW149" s="312"/>
      <c r="AX149" s="313" t="s">
        <v>16</v>
      </c>
      <c r="AY149" s="313"/>
      <c r="AZ149" s="313" t="s">
        <v>17</v>
      </c>
      <c r="BA149" s="313"/>
      <c r="BB149" s="313"/>
      <c r="BC149" s="313"/>
      <c r="BD149" s="313"/>
      <c r="BE149" s="313"/>
    </row>
    <row r="150" spans="2:57" ht="30" customHeight="1">
      <c r="B150" s="311" t="s">
        <v>18</v>
      </c>
      <c r="C150" s="311"/>
      <c r="D150" s="311"/>
      <c r="E150" s="311"/>
      <c r="F150" s="311"/>
      <c r="G150" s="311"/>
      <c r="H150" s="311" t="s">
        <v>457</v>
      </c>
      <c r="I150" s="311"/>
      <c r="J150" s="311"/>
      <c r="K150" s="311"/>
      <c r="L150" s="311"/>
      <c r="M150" s="311"/>
      <c r="N150" s="312" t="s">
        <v>458</v>
      </c>
      <c r="O150" s="312"/>
      <c r="P150" s="312"/>
      <c r="Q150" s="312"/>
      <c r="R150" s="312"/>
      <c r="S150" s="312"/>
      <c r="T150" s="312"/>
      <c r="U150" s="314">
        <v>17</v>
      </c>
      <c r="V150" s="314"/>
      <c r="W150" s="315" t="s">
        <v>459</v>
      </c>
      <c r="X150" s="315"/>
      <c r="Y150" s="315"/>
      <c r="Z150" s="315"/>
      <c r="AA150" s="315"/>
      <c r="AB150" s="315"/>
      <c r="AE150" s="311" t="s">
        <v>18</v>
      </c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2"/>
      <c r="AR150" s="312"/>
      <c r="AS150" s="312"/>
      <c r="AT150" s="312"/>
      <c r="AU150" s="312"/>
      <c r="AV150" s="312"/>
      <c r="AW150" s="312"/>
      <c r="AX150" s="314"/>
      <c r="AY150" s="314"/>
      <c r="AZ150" s="315"/>
      <c r="BA150" s="315"/>
      <c r="BB150" s="315"/>
      <c r="BC150" s="315"/>
      <c r="BD150" s="315"/>
      <c r="BE150" s="315"/>
    </row>
    <row r="151" spans="2:57" ht="30" customHeight="1">
      <c r="B151" s="311" t="s">
        <v>18</v>
      </c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2"/>
      <c r="O151" s="312"/>
      <c r="P151" s="312"/>
      <c r="Q151" s="312"/>
      <c r="R151" s="312"/>
      <c r="S151" s="312"/>
      <c r="T151" s="312"/>
      <c r="U151" s="313"/>
      <c r="V151" s="313"/>
      <c r="W151" s="315"/>
      <c r="X151" s="315"/>
      <c r="Y151" s="315"/>
      <c r="Z151" s="315"/>
      <c r="AA151" s="315"/>
      <c r="AB151" s="315"/>
      <c r="AE151" s="311" t="s">
        <v>18</v>
      </c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2"/>
      <c r="AR151" s="312"/>
      <c r="AS151" s="312"/>
      <c r="AT151" s="312"/>
      <c r="AU151" s="312"/>
      <c r="AV151" s="312"/>
      <c r="AW151" s="312"/>
      <c r="AX151" s="313"/>
      <c r="AY151" s="313"/>
      <c r="AZ151" s="315"/>
      <c r="BA151" s="315"/>
      <c r="BB151" s="315"/>
      <c r="BC151" s="315"/>
      <c r="BD151" s="315"/>
      <c r="BE151" s="315"/>
    </row>
    <row r="152" spans="2:57" ht="30" customHeight="1">
      <c r="B152" s="311" t="s">
        <v>18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2"/>
      <c r="O152" s="312"/>
      <c r="P152" s="312"/>
      <c r="Q152" s="312"/>
      <c r="R152" s="312"/>
      <c r="S152" s="312"/>
      <c r="T152" s="312"/>
      <c r="U152" s="313"/>
      <c r="V152" s="313"/>
      <c r="W152" s="315"/>
      <c r="X152" s="315"/>
      <c r="Y152" s="315"/>
      <c r="Z152" s="315"/>
      <c r="AA152" s="315"/>
      <c r="AB152" s="315"/>
      <c r="AE152" s="311" t="s">
        <v>18</v>
      </c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2"/>
      <c r="AR152" s="312"/>
      <c r="AS152" s="312"/>
      <c r="AT152" s="312"/>
      <c r="AU152" s="312"/>
      <c r="AV152" s="312"/>
      <c r="AW152" s="312"/>
      <c r="AX152" s="313"/>
      <c r="AY152" s="313"/>
      <c r="AZ152" s="315"/>
      <c r="BA152" s="315"/>
      <c r="BB152" s="315"/>
      <c r="BC152" s="315"/>
      <c r="BD152" s="315"/>
      <c r="BE152" s="315"/>
    </row>
    <row r="153" spans="2:57" ht="30" customHeight="1">
      <c r="B153" s="311" t="s">
        <v>18</v>
      </c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2"/>
      <c r="O153" s="312"/>
      <c r="P153" s="312"/>
      <c r="Q153" s="312"/>
      <c r="R153" s="312"/>
      <c r="S153" s="312"/>
      <c r="T153" s="312"/>
      <c r="U153" s="313"/>
      <c r="V153" s="313"/>
      <c r="W153" s="315"/>
      <c r="X153" s="315"/>
      <c r="Y153" s="315"/>
      <c r="Z153" s="315"/>
      <c r="AA153" s="315"/>
      <c r="AB153" s="315"/>
      <c r="AE153" s="311" t="s">
        <v>18</v>
      </c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2"/>
      <c r="AR153" s="312"/>
      <c r="AS153" s="312"/>
      <c r="AT153" s="312"/>
      <c r="AU153" s="312"/>
      <c r="AV153" s="312"/>
      <c r="AW153" s="312"/>
      <c r="AX153" s="313"/>
      <c r="AY153" s="313"/>
      <c r="AZ153" s="315"/>
      <c r="BA153" s="315"/>
      <c r="BB153" s="315"/>
      <c r="BC153" s="315"/>
      <c r="BD153" s="315"/>
      <c r="BE153" s="315"/>
    </row>
  </sheetData>
  <mergeCells count="849">
    <mergeCell ref="AZ151:BE151"/>
    <mergeCell ref="B152:G152"/>
    <mergeCell ref="H152:M152"/>
    <mergeCell ref="N152:T152"/>
    <mergeCell ref="U152:V152"/>
    <mergeCell ref="W152:AB152"/>
    <mergeCell ref="AE152:AJ152"/>
    <mergeCell ref="AK153:AP153"/>
    <mergeCell ref="AQ153:AW153"/>
    <mergeCell ref="AX153:AY153"/>
    <mergeCell ref="AZ153:BE153"/>
    <mergeCell ref="AK152:AP152"/>
    <mergeCell ref="AQ152:AW152"/>
    <mergeCell ref="AX152:AY152"/>
    <mergeCell ref="AZ152:BE152"/>
    <mergeCell ref="B153:G153"/>
    <mergeCell ref="H153:M153"/>
    <mergeCell ref="N153:T153"/>
    <mergeCell ref="U153:V153"/>
    <mergeCell ref="W153:AB153"/>
    <mergeCell ref="AE153:AJ153"/>
    <mergeCell ref="B151:G151"/>
    <mergeCell ref="H151:M151"/>
    <mergeCell ref="N151:T151"/>
    <mergeCell ref="U151:V151"/>
    <mergeCell ref="W151:AB151"/>
    <mergeCell ref="AE151:AJ151"/>
    <mergeCell ref="AK151:AP151"/>
    <mergeCell ref="AQ151:AW151"/>
    <mergeCell ref="AX151:AY151"/>
    <mergeCell ref="AK149:AP149"/>
    <mergeCell ref="AQ149:AW149"/>
    <mergeCell ref="AX149:AY149"/>
    <mergeCell ref="AZ149:BE149"/>
    <mergeCell ref="B150:G150"/>
    <mergeCell ref="H150:M150"/>
    <mergeCell ref="N150:T150"/>
    <mergeCell ref="U150:V150"/>
    <mergeCell ref="W150:AB150"/>
    <mergeCell ref="AE150:AJ150"/>
    <mergeCell ref="B149:G149"/>
    <mergeCell ref="H149:M149"/>
    <mergeCell ref="N149:T149"/>
    <mergeCell ref="U149:V149"/>
    <mergeCell ref="W149:AB149"/>
    <mergeCell ref="AE149:AJ149"/>
    <mergeCell ref="AK150:AP150"/>
    <mergeCell ref="AQ150:AW150"/>
    <mergeCell ref="AX150:AY150"/>
    <mergeCell ref="AZ150:BE150"/>
    <mergeCell ref="AZ146:BA147"/>
    <mergeCell ref="BB146:BC147"/>
    <mergeCell ref="BD146:BE147"/>
    <mergeCell ref="W146:X147"/>
    <mergeCell ref="Y146:Z147"/>
    <mergeCell ref="AA146:AB147"/>
    <mergeCell ref="AE146:AE147"/>
    <mergeCell ref="AF146:AH147"/>
    <mergeCell ref="AI146:AM147"/>
    <mergeCell ref="B146:B147"/>
    <mergeCell ref="C146:E147"/>
    <mergeCell ref="F146:J147"/>
    <mergeCell ref="K146:L147"/>
    <mergeCell ref="P146:Q147"/>
    <mergeCell ref="R146:V147"/>
    <mergeCell ref="AN144:AO145"/>
    <mergeCell ref="AS144:AT145"/>
    <mergeCell ref="AU144:AY145"/>
    <mergeCell ref="B144:B145"/>
    <mergeCell ref="C144:E145"/>
    <mergeCell ref="F144:J145"/>
    <mergeCell ref="K144:L145"/>
    <mergeCell ref="P144:Q145"/>
    <mergeCell ref="R144:V145"/>
    <mergeCell ref="AN146:AO147"/>
    <mergeCell ref="AS146:AT147"/>
    <mergeCell ref="AU146:AY147"/>
    <mergeCell ref="AZ144:BA145"/>
    <mergeCell ref="BB144:BC145"/>
    <mergeCell ref="BD144:BE145"/>
    <mergeCell ref="W144:X145"/>
    <mergeCell ref="Y144:Z145"/>
    <mergeCell ref="AA144:AB145"/>
    <mergeCell ref="AE144:AE145"/>
    <mergeCell ref="AF144:AH145"/>
    <mergeCell ref="AI144:AM145"/>
    <mergeCell ref="AZ142:BA143"/>
    <mergeCell ref="BB142:BC143"/>
    <mergeCell ref="BD142:BE143"/>
    <mergeCell ref="W142:X143"/>
    <mergeCell ref="Y142:Z143"/>
    <mergeCell ref="AA142:AB143"/>
    <mergeCell ref="AE142:AE143"/>
    <mergeCell ref="AF142:AH143"/>
    <mergeCell ref="AI142:AM143"/>
    <mergeCell ref="B142:B143"/>
    <mergeCell ref="C142:E143"/>
    <mergeCell ref="F142:J143"/>
    <mergeCell ref="K142:L143"/>
    <mergeCell ref="P142:Q143"/>
    <mergeCell ref="R142:V143"/>
    <mergeCell ref="AN140:AO141"/>
    <mergeCell ref="AS140:AT141"/>
    <mergeCell ref="AU140:AY141"/>
    <mergeCell ref="AN142:AO143"/>
    <mergeCell ref="AS142:AT143"/>
    <mergeCell ref="AU142:AY143"/>
    <mergeCell ref="BB138:BC139"/>
    <mergeCell ref="BD138:BE139"/>
    <mergeCell ref="B140:B141"/>
    <mergeCell ref="C140:E141"/>
    <mergeCell ref="F140:J141"/>
    <mergeCell ref="K140:L141"/>
    <mergeCell ref="P140:Q141"/>
    <mergeCell ref="R140:V141"/>
    <mergeCell ref="AA138:AB139"/>
    <mergeCell ref="AE138:AE139"/>
    <mergeCell ref="AF138:AH139"/>
    <mergeCell ref="AI138:AM139"/>
    <mergeCell ref="AN138:AO139"/>
    <mergeCell ref="AS138:AT139"/>
    <mergeCell ref="AZ140:BA141"/>
    <mergeCell ref="BB140:BC141"/>
    <mergeCell ref="BD140:BE141"/>
    <mergeCell ref="W140:X141"/>
    <mergeCell ref="Y140:Z141"/>
    <mergeCell ref="AA140:AB141"/>
    <mergeCell ref="AE140:AE141"/>
    <mergeCell ref="AF140:AH141"/>
    <mergeCell ref="AI140:AM141"/>
    <mergeCell ref="BB137:BC137"/>
    <mergeCell ref="BD137:BE137"/>
    <mergeCell ref="B138:B139"/>
    <mergeCell ref="C138:E139"/>
    <mergeCell ref="F138:J139"/>
    <mergeCell ref="K138:L139"/>
    <mergeCell ref="P138:Q139"/>
    <mergeCell ref="R138:V139"/>
    <mergeCell ref="W138:X139"/>
    <mergeCell ref="Y138:Z139"/>
    <mergeCell ref="AA137:AB137"/>
    <mergeCell ref="AF137:AH137"/>
    <mergeCell ref="AI137:AM137"/>
    <mergeCell ref="AN137:AT137"/>
    <mergeCell ref="AU137:AY137"/>
    <mergeCell ref="AZ137:BA137"/>
    <mergeCell ref="C137:E137"/>
    <mergeCell ref="F137:J137"/>
    <mergeCell ref="K137:Q137"/>
    <mergeCell ref="R137:V137"/>
    <mergeCell ref="W137:X137"/>
    <mergeCell ref="Y137:Z137"/>
    <mergeCell ref="AU138:AY139"/>
    <mergeCell ref="AZ138:BA139"/>
    <mergeCell ref="Q133:R133"/>
    <mergeCell ref="S133:AB133"/>
    <mergeCell ref="AE133:AF133"/>
    <mergeCell ref="AG133:AP133"/>
    <mergeCell ref="Q134:R134"/>
    <mergeCell ref="S134:AB134"/>
    <mergeCell ref="AE134:AF134"/>
    <mergeCell ref="AG134:AP134"/>
    <mergeCell ref="Q131:R131"/>
    <mergeCell ref="S131:AB131"/>
    <mergeCell ref="AE131:AF131"/>
    <mergeCell ref="AG131:AP131"/>
    <mergeCell ref="Q132:R132"/>
    <mergeCell ref="S132:AB132"/>
    <mergeCell ref="AE132:AF132"/>
    <mergeCell ref="AG132:AP132"/>
    <mergeCell ref="Q130:R130"/>
    <mergeCell ref="S130:AB130"/>
    <mergeCell ref="AE130:AF130"/>
    <mergeCell ref="AG130:AP130"/>
    <mergeCell ref="AK123:AP123"/>
    <mergeCell ref="A124:BF124"/>
    <mergeCell ref="Q127:AC127"/>
    <mergeCell ref="AD127:AG127"/>
    <mergeCell ref="AH127:AP127"/>
    <mergeCell ref="H123:M123"/>
    <mergeCell ref="N123:T123"/>
    <mergeCell ref="U123:V123"/>
    <mergeCell ref="W123:AB123"/>
    <mergeCell ref="AE123:AJ123"/>
    <mergeCell ref="Q128:T128"/>
    <mergeCell ref="U128:AC128"/>
    <mergeCell ref="AD128:AG128"/>
    <mergeCell ref="AH128:AP128"/>
    <mergeCell ref="AZ121:BE121"/>
    <mergeCell ref="B122:G122"/>
    <mergeCell ref="H122:M122"/>
    <mergeCell ref="N122:T122"/>
    <mergeCell ref="U122:V122"/>
    <mergeCell ref="W122:AB122"/>
    <mergeCell ref="AE122:AJ122"/>
    <mergeCell ref="AQ123:AW123"/>
    <mergeCell ref="AX123:AY123"/>
    <mergeCell ref="AZ123:BE123"/>
    <mergeCell ref="B121:G121"/>
    <mergeCell ref="H121:M121"/>
    <mergeCell ref="N121:T121"/>
    <mergeCell ref="U121:V121"/>
    <mergeCell ref="W121:AB121"/>
    <mergeCell ref="AE121:AJ121"/>
    <mergeCell ref="AK121:AP121"/>
    <mergeCell ref="AQ121:AW121"/>
    <mergeCell ref="AX121:AY121"/>
    <mergeCell ref="AK122:AP122"/>
    <mergeCell ref="AQ122:AW122"/>
    <mergeCell ref="AX122:AY122"/>
    <mergeCell ref="AZ122:BE122"/>
    <mergeCell ref="B123:G123"/>
    <mergeCell ref="AK119:AP119"/>
    <mergeCell ref="AQ119:AW119"/>
    <mergeCell ref="AX119:AY119"/>
    <mergeCell ref="AZ119:BE119"/>
    <mergeCell ref="B120:G120"/>
    <mergeCell ref="H120:M120"/>
    <mergeCell ref="N120:T120"/>
    <mergeCell ref="U120:V120"/>
    <mergeCell ref="W120:AB120"/>
    <mergeCell ref="AE120:AJ120"/>
    <mergeCell ref="B119:G119"/>
    <mergeCell ref="H119:M119"/>
    <mergeCell ref="N119:T119"/>
    <mergeCell ref="U119:V119"/>
    <mergeCell ref="W119:AB119"/>
    <mergeCell ref="AE119:AJ119"/>
    <mergeCell ref="AK120:AP120"/>
    <mergeCell ref="AQ120:AW120"/>
    <mergeCell ref="AX120:AY120"/>
    <mergeCell ref="AZ120:BE120"/>
    <mergeCell ref="AZ116:BA117"/>
    <mergeCell ref="BB116:BC117"/>
    <mergeCell ref="BD116:BE117"/>
    <mergeCell ref="W116:X117"/>
    <mergeCell ref="Y116:Z117"/>
    <mergeCell ref="AA116:AB117"/>
    <mergeCell ref="AE116:AE117"/>
    <mergeCell ref="AF116:AH117"/>
    <mergeCell ref="AI116:AM117"/>
    <mergeCell ref="B116:B117"/>
    <mergeCell ref="C116:E117"/>
    <mergeCell ref="F116:J117"/>
    <mergeCell ref="K116:L117"/>
    <mergeCell ref="P116:Q117"/>
    <mergeCell ref="R116:V117"/>
    <mergeCell ref="AN114:AO115"/>
    <mergeCell ref="AS114:AT115"/>
    <mergeCell ref="AU114:AY115"/>
    <mergeCell ref="B114:B115"/>
    <mergeCell ref="C114:E115"/>
    <mergeCell ref="F114:J115"/>
    <mergeCell ref="K114:L115"/>
    <mergeCell ref="P114:Q115"/>
    <mergeCell ref="R114:V115"/>
    <mergeCell ref="AN116:AO117"/>
    <mergeCell ref="AS116:AT117"/>
    <mergeCell ref="AU116:AY117"/>
    <mergeCell ref="AZ114:BA115"/>
    <mergeCell ref="BB114:BC115"/>
    <mergeCell ref="BD114:BE115"/>
    <mergeCell ref="W114:X115"/>
    <mergeCell ref="Y114:Z115"/>
    <mergeCell ref="AA114:AB115"/>
    <mergeCell ref="AE114:AE115"/>
    <mergeCell ref="AF114:AH115"/>
    <mergeCell ref="AI114:AM115"/>
    <mergeCell ref="W110:X111"/>
    <mergeCell ref="Y110:Z111"/>
    <mergeCell ref="AA110:AB111"/>
    <mergeCell ref="AZ112:BA113"/>
    <mergeCell ref="BB112:BC113"/>
    <mergeCell ref="BD112:BE113"/>
    <mergeCell ref="W112:X113"/>
    <mergeCell ref="Y112:Z113"/>
    <mergeCell ref="AA112:AB113"/>
    <mergeCell ref="AE112:AE113"/>
    <mergeCell ref="AF112:AH113"/>
    <mergeCell ref="AI112:AM113"/>
    <mergeCell ref="AN112:AO113"/>
    <mergeCell ref="AS112:AT113"/>
    <mergeCell ref="AU112:AY113"/>
    <mergeCell ref="B112:B113"/>
    <mergeCell ref="C112:E113"/>
    <mergeCell ref="F112:J113"/>
    <mergeCell ref="K112:L113"/>
    <mergeCell ref="P112:Q113"/>
    <mergeCell ref="R112:V113"/>
    <mergeCell ref="B110:B111"/>
    <mergeCell ref="C110:E111"/>
    <mergeCell ref="F110:J111"/>
    <mergeCell ref="K110:L111"/>
    <mergeCell ref="P110:Q111"/>
    <mergeCell ref="R110:V111"/>
    <mergeCell ref="BB108:BC109"/>
    <mergeCell ref="BD108:BE109"/>
    <mergeCell ref="AI108:AM109"/>
    <mergeCell ref="AN108:AO109"/>
    <mergeCell ref="AS108:AT109"/>
    <mergeCell ref="AA108:AB109"/>
    <mergeCell ref="AZ110:BA111"/>
    <mergeCell ref="BB110:BC111"/>
    <mergeCell ref="BD110:BE111"/>
    <mergeCell ref="AN110:AO111"/>
    <mergeCell ref="AS110:AT111"/>
    <mergeCell ref="AU110:AY111"/>
    <mergeCell ref="AE108:AE109"/>
    <mergeCell ref="AF108:AH109"/>
    <mergeCell ref="AE110:AE111"/>
    <mergeCell ref="AF110:AH111"/>
    <mergeCell ref="AI110:AM111"/>
    <mergeCell ref="C107:E107"/>
    <mergeCell ref="F107:J107"/>
    <mergeCell ref="K107:Q107"/>
    <mergeCell ref="R107:V107"/>
    <mergeCell ref="W107:X107"/>
    <mergeCell ref="Y107:Z107"/>
    <mergeCell ref="BB107:BC107"/>
    <mergeCell ref="BD107:BE107"/>
    <mergeCell ref="B108:B109"/>
    <mergeCell ref="C108:E109"/>
    <mergeCell ref="F108:J109"/>
    <mergeCell ref="K108:L109"/>
    <mergeCell ref="P108:Q109"/>
    <mergeCell ref="R108:V109"/>
    <mergeCell ref="W108:X109"/>
    <mergeCell ref="Y108:Z109"/>
    <mergeCell ref="AA107:AB107"/>
    <mergeCell ref="AF107:AH107"/>
    <mergeCell ref="AI107:AM107"/>
    <mergeCell ref="AN107:AT107"/>
    <mergeCell ref="AU107:AY107"/>
    <mergeCell ref="AZ107:BA107"/>
    <mergeCell ref="AU108:AY109"/>
    <mergeCell ref="AZ108:BA109"/>
    <mergeCell ref="Q102:R102"/>
    <mergeCell ref="S102:AB102"/>
    <mergeCell ref="AE102:AF102"/>
    <mergeCell ref="AG102:AP102"/>
    <mergeCell ref="Q103:R103"/>
    <mergeCell ref="S103:AB103"/>
    <mergeCell ref="AE103:AF103"/>
    <mergeCell ref="AG103:AP103"/>
    <mergeCell ref="Q104:R104"/>
    <mergeCell ref="S104:AB104"/>
    <mergeCell ref="AE104:AF104"/>
    <mergeCell ref="AG104:AP104"/>
    <mergeCell ref="Q100:R100"/>
    <mergeCell ref="S100:AB100"/>
    <mergeCell ref="AE100:AF100"/>
    <mergeCell ref="AG100:AP100"/>
    <mergeCell ref="Q101:R101"/>
    <mergeCell ref="S101:AB101"/>
    <mergeCell ref="AE101:AF101"/>
    <mergeCell ref="AG101:AP101"/>
    <mergeCell ref="A94:BF94"/>
    <mergeCell ref="Q97:AC97"/>
    <mergeCell ref="AD97:AG97"/>
    <mergeCell ref="AH97:AP97"/>
    <mergeCell ref="Q98:T98"/>
    <mergeCell ref="U98:AC98"/>
    <mergeCell ref="AD98:AG98"/>
    <mergeCell ref="AH98:AP98"/>
    <mergeCell ref="B92:G92"/>
    <mergeCell ref="H92:M92"/>
    <mergeCell ref="N92:T92"/>
    <mergeCell ref="U92:V92"/>
    <mergeCell ref="W92:AB92"/>
    <mergeCell ref="B93:G93"/>
    <mergeCell ref="H93:M93"/>
    <mergeCell ref="N93:T93"/>
    <mergeCell ref="U93:V93"/>
    <mergeCell ref="W93:AB93"/>
    <mergeCell ref="B90:G90"/>
    <mergeCell ref="H90:M90"/>
    <mergeCell ref="N90:T90"/>
    <mergeCell ref="U90:V90"/>
    <mergeCell ref="W90:AB90"/>
    <mergeCell ref="B91:G91"/>
    <mergeCell ref="H91:M91"/>
    <mergeCell ref="N91:T91"/>
    <mergeCell ref="U91:V91"/>
    <mergeCell ref="W91:AB91"/>
    <mergeCell ref="Y86:Z87"/>
    <mergeCell ref="AA86:AB87"/>
    <mergeCell ref="B89:G89"/>
    <mergeCell ref="H89:M89"/>
    <mergeCell ref="N89:T89"/>
    <mergeCell ref="U89:V89"/>
    <mergeCell ref="W89:AB89"/>
    <mergeCell ref="W84:X85"/>
    <mergeCell ref="Y84:Z85"/>
    <mergeCell ref="AA84:AB85"/>
    <mergeCell ref="B86:B87"/>
    <mergeCell ref="C86:E87"/>
    <mergeCell ref="F86:J87"/>
    <mergeCell ref="K86:L87"/>
    <mergeCell ref="P86:Q87"/>
    <mergeCell ref="R86:V87"/>
    <mergeCell ref="W86:X87"/>
    <mergeCell ref="B84:B85"/>
    <mergeCell ref="C84:E85"/>
    <mergeCell ref="F84:J85"/>
    <mergeCell ref="K84:L85"/>
    <mergeCell ref="P84:Q85"/>
    <mergeCell ref="R84:V85"/>
    <mergeCell ref="B82:B83"/>
    <mergeCell ref="C82:E83"/>
    <mergeCell ref="F82:J83"/>
    <mergeCell ref="K82:L83"/>
    <mergeCell ref="P82:Q83"/>
    <mergeCell ref="R82:V83"/>
    <mergeCell ref="W82:X83"/>
    <mergeCell ref="Y82:Z83"/>
    <mergeCell ref="AA82:AB83"/>
    <mergeCell ref="B80:B81"/>
    <mergeCell ref="C80:E81"/>
    <mergeCell ref="F80:J81"/>
    <mergeCell ref="K80:L81"/>
    <mergeCell ref="P80:Q81"/>
    <mergeCell ref="R80:V81"/>
    <mergeCell ref="W80:X81"/>
    <mergeCell ref="Y80:Z81"/>
    <mergeCell ref="AA80:AB81"/>
    <mergeCell ref="W76:X77"/>
    <mergeCell ref="Y76:Z77"/>
    <mergeCell ref="AA76:AB77"/>
    <mergeCell ref="B78:B79"/>
    <mergeCell ref="C78:E79"/>
    <mergeCell ref="F78:J79"/>
    <mergeCell ref="K78:L79"/>
    <mergeCell ref="P78:Q79"/>
    <mergeCell ref="R78:V79"/>
    <mergeCell ref="W78:X79"/>
    <mergeCell ref="B76:B77"/>
    <mergeCell ref="C76:E77"/>
    <mergeCell ref="F76:J77"/>
    <mergeCell ref="K76:L77"/>
    <mergeCell ref="P76:Q77"/>
    <mergeCell ref="R76:V77"/>
    <mergeCell ref="Y78:Z79"/>
    <mergeCell ref="AA78:AB79"/>
    <mergeCell ref="AA73:AB73"/>
    <mergeCell ref="B74:B75"/>
    <mergeCell ref="C74:E75"/>
    <mergeCell ref="F74:J75"/>
    <mergeCell ref="K74:L75"/>
    <mergeCell ref="P74:Q75"/>
    <mergeCell ref="R74:V75"/>
    <mergeCell ref="W74:X75"/>
    <mergeCell ref="Y74:Z75"/>
    <mergeCell ref="AA74:AB75"/>
    <mergeCell ref="C73:E73"/>
    <mergeCell ref="F73:J73"/>
    <mergeCell ref="K73:Q73"/>
    <mergeCell ref="R73:V73"/>
    <mergeCell ref="W73:X73"/>
    <mergeCell ref="Y73:Z73"/>
    <mergeCell ref="C69:D69"/>
    <mergeCell ref="E69:N69"/>
    <mergeCell ref="Q69:R69"/>
    <mergeCell ref="S69:AB69"/>
    <mergeCell ref="C70:D70"/>
    <mergeCell ref="E70:N70"/>
    <mergeCell ref="Q70:R70"/>
    <mergeCell ref="S70:AB70"/>
    <mergeCell ref="C67:D67"/>
    <mergeCell ref="E67:N67"/>
    <mergeCell ref="Q67:R67"/>
    <mergeCell ref="S67:AB67"/>
    <mergeCell ref="C68:D68"/>
    <mergeCell ref="E68:N68"/>
    <mergeCell ref="Q68:R68"/>
    <mergeCell ref="S68:AB68"/>
    <mergeCell ref="C66:D66"/>
    <mergeCell ref="E66:N66"/>
    <mergeCell ref="Q66:R66"/>
    <mergeCell ref="S66:AB66"/>
    <mergeCell ref="AK60:AP60"/>
    <mergeCell ref="A61:AC61"/>
    <mergeCell ref="C63:O63"/>
    <mergeCell ref="P63:S63"/>
    <mergeCell ref="T63:AB63"/>
    <mergeCell ref="H60:M60"/>
    <mergeCell ref="N60:T60"/>
    <mergeCell ref="U60:V60"/>
    <mergeCell ref="W60:AB60"/>
    <mergeCell ref="AE60:AJ60"/>
    <mergeCell ref="C64:F64"/>
    <mergeCell ref="G64:O64"/>
    <mergeCell ref="P64:S64"/>
    <mergeCell ref="T64:AB64"/>
    <mergeCell ref="AZ58:BE58"/>
    <mergeCell ref="B59:G59"/>
    <mergeCell ref="H59:M59"/>
    <mergeCell ref="N59:T59"/>
    <mergeCell ref="U59:V59"/>
    <mergeCell ref="W59:AB59"/>
    <mergeCell ref="AE59:AJ59"/>
    <mergeCell ref="AQ60:AW60"/>
    <mergeCell ref="AX60:AY60"/>
    <mergeCell ref="AZ60:BE60"/>
    <mergeCell ref="B58:G58"/>
    <mergeCell ref="H58:M58"/>
    <mergeCell ref="N58:T58"/>
    <mergeCell ref="U58:V58"/>
    <mergeCell ref="W58:AB58"/>
    <mergeCell ref="AE58:AJ58"/>
    <mergeCell ref="AK58:AP58"/>
    <mergeCell ref="AQ58:AW58"/>
    <mergeCell ref="AX58:AY58"/>
    <mergeCell ref="AK59:AP59"/>
    <mergeCell ref="AQ59:AW59"/>
    <mergeCell ref="AX59:AY59"/>
    <mergeCell ref="AZ59:BE59"/>
    <mergeCell ref="B60:G60"/>
    <mergeCell ref="AX56:AY56"/>
    <mergeCell ref="AZ56:BE56"/>
    <mergeCell ref="B57:G57"/>
    <mergeCell ref="H57:M57"/>
    <mergeCell ref="N57:T57"/>
    <mergeCell ref="U57:V57"/>
    <mergeCell ref="W57:AB57"/>
    <mergeCell ref="AE57:AJ57"/>
    <mergeCell ref="AK57:AP57"/>
    <mergeCell ref="AQ57:AW57"/>
    <mergeCell ref="AX57:AY57"/>
    <mergeCell ref="AZ57:BE57"/>
    <mergeCell ref="AU53:AY54"/>
    <mergeCell ref="AZ53:BA54"/>
    <mergeCell ref="BB53:BC54"/>
    <mergeCell ref="BD53:BE54"/>
    <mergeCell ref="B56:G56"/>
    <mergeCell ref="H56:M56"/>
    <mergeCell ref="N56:T56"/>
    <mergeCell ref="U56:V56"/>
    <mergeCell ref="W56:AB56"/>
    <mergeCell ref="AE56:AJ56"/>
    <mergeCell ref="W53:AB54"/>
    <mergeCell ref="AE53:AE54"/>
    <mergeCell ref="AF53:AH54"/>
    <mergeCell ref="AI53:AM54"/>
    <mergeCell ref="AN53:AO54"/>
    <mergeCell ref="AS53:AT54"/>
    <mergeCell ref="B53:B54"/>
    <mergeCell ref="C53:E54"/>
    <mergeCell ref="F53:J54"/>
    <mergeCell ref="K53:L54"/>
    <mergeCell ref="P53:Q54"/>
    <mergeCell ref="R53:V54"/>
    <mergeCell ref="AK56:AP56"/>
    <mergeCell ref="AQ56:AW56"/>
    <mergeCell ref="AZ51:BA52"/>
    <mergeCell ref="BB51:BC52"/>
    <mergeCell ref="BD51:BE52"/>
    <mergeCell ref="W51:X52"/>
    <mergeCell ref="Y51:Z52"/>
    <mergeCell ref="AA51:AB52"/>
    <mergeCell ref="AE51:AE52"/>
    <mergeCell ref="AF51:AH52"/>
    <mergeCell ref="AI51:AM52"/>
    <mergeCell ref="B51:B52"/>
    <mergeCell ref="C51:E52"/>
    <mergeCell ref="F51:J52"/>
    <mergeCell ref="K51:L52"/>
    <mergeCell ref="P51:Q52"/>
    <mergeCell ref="R51:V52"/>
    <mergeCell ref="AN49:AO50"/>
    <mergeCell ref="AS49:AT50"/>
    <mergeCell ref="AU49:AY50"/>
    <mergeCell ref="B49:B50"/>
    <mergeCell ref="C49:E50"/>
    <mergeCell ref="F49:J50"/>
    <mergeCell ref="K49:L50"/>
    <mergeCell ref="P49:Q50"/>
    <mergeCell ref="R49:V50"/>
    <mergeCell ref="AN51:AO52"/>
    <mergeCell ref="AS51:AT52"/>
    <mergeCell ref="AU51:AY52"/>
    <mergeCell ref="AF47:AH48"/>
    <mergeCell ref="AI47:AM48"/>
    <mergeCell ref="AZ49:BA50"/>
    <mergeCell ref="BB49:BC50"/>
    <mergeCell ref="BD49:BE50"/>
    <mergeCell ref="W49:X50"/>
    <mergeCell ref="Y49:Z50"/>
    <mergeCell ref="AA49:AB50"/>
    <mergeCell ref="AE49:AE50"/>
    <mergeCell ref="AF49:AH50"/>
    <mergeCell ref="AI49:AM50"/>
    <mergeCell ref="BB45:BC46"/>
    <mergeCell ref="BD45:BE46"/>
    <mergeCell ref="B47:B48"/>
    <mergeCell ref="C47:E48"/>
    <mergeCell ref="F47:J48"/>
    <mergeCell ref="K47:L48"/>
    <mergeCell ref="P47:Q48"/>
    <mergeCell ref="R47:V48"/>
    <mergeCell ref="AA45:AB46"/>
    <mergeCell ref="AE45:AE46"/>
    <mergeCell ref="AF45:AH46"/>
    <mergeCell ref="AI45:AM46"/>
    <mergeCell ref="AN45:AO46"/>
    <mergeCell ref="AS45:AT46"/>
    <mergeCell ref="AN47:AO48"/>
    <mergeCell ref="AS47:AT48"/>
    <mergeCell ref="AU47:AY48"/>
    <mergeCell ref="AZ47:BA48"/>
    <mergeCell ref="BB47:BC48"/>
    <mergeCell ref="BD47:BE48"/>
    <mergeCell ref="W47:X48"/>
    <mergeCell ref="Y47:Z48"/>
    <mergeCell ref="AA47:AB48"/>
    <mergeCell ref="AE47:AE48"/>
    <mergeCell ref="BB44:BC44"/>
    <mergeCell ref="BD44:BE44"/>
    <mergeCell ref="B45:B46"/>
    <mergeCell ref="C45:E46"/>
    <mergeCell ref="F45:J46"/>
    <mergeCell ref="K45:L46"/>
    <mergeCell ref="P45:Q46"/>
    <mergeCell ref="R45:V46"/>
    <mergeCell ref="W45:X46"/>
    <mergeCell ref="Y45:Z46"/>
    <mergeCell ref="AA44:AB44"/>
    <mergeCell ref="AF44:AH44"/>
    <mergeCell ref="AI44:AM44"/>
    <mergeCell ref="AN44:AT44"/>
    <mergeCell ref="AU44:AY44"/>
    <mergeCell ref="AZ44:BA44"/>
    <mergeCell ref="C44:E44"/>
    <mergeCell ref="F44:J44"/>
    <mergeCell ref="K44:Q44"/>
    <mergeCell ref="R44:V44"/>
    <mergeCell ref="W44:X44"/>
    <mergeCell ref="Y44:Z44"/>
    <mergeCell ref="AU45:AY46"/>
    <mergeCell ref="AZ45:BA46"/>
    <mergeCell ref="Q40:R40"/>
    <mergeCell ref="S40:AB40"/>
    <mergeCell ref="AE40:AF40"/>
    <mergeCell ref="AG40:AP40"/>
    <mergeCell ref="Q41:R41"/>
    <mergeCell ref="S41:AB41"/>
    <mergeCell ref="AE41:AF41"/>
    <mergeCell ref="AG41:AP41"/>
    <mergeCell ref="Q38:R38"/>
    <mergeCell ref="S38:AB38"/>
    <mergeCell ref="AE38:AF38"/>
    <mergeCell ref="AG38:AP38"/>
    <mergeCell ref="Q39:R39"/>
    <mergeCell ref="S39:AB39"/>
    <mergeCell ref="AE39:AF39"/>
    <mergeCell ref="AG39:AP39"/>
    <mergeCell ref="Q37:R37"/>
    <mergeCell ref="S37:AB37"/>
    <mergeCell ref="AE37:AF37"/>
    <mergeCell ref="AG37:AP37"/>
    <mergeCell ref="AK30:AP30"/>
    <mergeCell ref="A31:BF31"/>
    <mergeCell ref="Q34:AC34"/>
    <mergeCell ref="AD34:AG34"/>
    <mergeCell ref="AH34:AP34"/>
    <mergeCell ref="H30:M30"/>
    <mergeCell ref="N30:T30"/>
    <mergeCell ref="U30:V30"/>
    <mergeCell ref="W30:AB30"/>
    <mergeCell ref="AE30:AJ30"/>
    <mergeCell ref="Q35:T35"/>
    <mergeCell ref="U35:AC35"/>
    <mergeCell ref="AD35:AG35"/>
    <mergeCell ref="AH35:AP35"/>
    <mergeCell ref="AZ28:BE28"/>
    <mergeCell ref="B29:G29"/>
    <mergeCell ref="H29:M29"/>
    <mergeCell ref="N29:T29"/>
    <mergeCell ref="U29:V29"/>
    <mergeCell ref="W29:AB29"/>
    <mergeCell ref="AE29:AJ29"/>
    <mergeCell ref="AQ30:AW30"/>
    <mergeCell ref="AX30:AY30"/>
    <mergeCell ref="AZ30:BE30"/>
    <mergeCell ref="B28:G28"/>
    <mergeCell ref="H28:M28"/>
    <mergeCell ref="N28:T28"/>
    <mergeCell ref="U28:V28"/>
    <mergeCell ref="W28:AB28"/>
    <mergeCell ref="AE28:AJ28"/>
    <mergeCell ref="AK28:AP28"/>
    <mergeCell ref="AQ28:AW28"/>
    <mergeCell ref="AX28:AY28"/>
    <mergeCell ref="AK29:AP29"/>
    <mergeCell ref="AQ29:AW29"/>
    <mergeCell ref="AX29:AY29"/>
    <mergeCell ref="AZ29:BE29"/>
    <mergeCell ref="B30:G30"/>
    <mergeCell ref="AK26:AP26"/>
    <mergeCell ref="AQ26:AW26"/>
    <mergeCell ref="AX26:AY26"/>
    <mergeCell ref="AZ26:BE26"/>
    <mergeCell ref="B27:G27"/>
    <mergeCell ref="H27:M27"/>
    <mergeCell ref="N27:T27"/>
    <mergeCell ref="U27:V27"/>
    <mergeCell ref="W27:AB27"/>
    <mergeCell ref="AE27:AJ27"/>
    <mergeCell ref="B26:G26"/>
    <mergeCell ref="H26:M26"/>
    <mergeCell ref="N26:T26"/>
    <mergeCell ref="U26:V26"/>
    <mergeCell ref="W26:AB26"/>
    <mergeCell ref="AE26:AJ26"/>
    <mergeCell ref="AK27:AP27"/>
    <mergeCell ref="AQ27:AW27"/>
    <mergeCell ref="AX27:AY27"/>
    <mergeCell ref="AZ27:BE27"/>
    <mergeCell ref="AU23:AY24"/>
    <mergeCell ref="AZ23:BA24"/>
    <mergeCell ref="BB23:BC24"/>
    <mergeCell ref="BD23:BE24"/>
    <mergeCell ref="W23:X24"/>
    <mergeCell ref="Y23:Z24"/>
    <mergeCell ref="AA23:AB24"/>
    <mergeCell ref="AE23:AE24"/>
    <mergeCell ref="AF23:AH24"/>
    <mergeCell ref="AI23:AM24"/>
    <mergeCell ref="B19:B20"/>
    <mergeCell ref="C19:E20"/>
    <mergeCell ref="F19:J20"/>
    <mergeCell ref="K19:L20"/>
    <mergeCell ref="P19:Q20"/>
    <mergeCell ref="R19:V20"/>
    <mergeCell ref="B17:B18"/>
    <mergeCell ref="C17:E18"/>
    <mergeCell ref="AS23:AT24"/>
    <mergeCell ref="B23:B24"/>
    <mergeCell ref="C23:E24"/>
    <mergeCell ref="F23:J24"/>
    <mergeCell ref="K23:L24"/>
    <mergeCell ref="P23:Q24"/>
    <mergeCell ref="R23:V24"/>
    <mergeCell ref="AN21:AO22"/>
    <mergeCell ref="B21:B22"/>
    <mergeCell ref="C21:E22"/>
    <mergeCell ref="F21:J22"/>
    <mergeCell ref="K21:L22"/>
    <mergeCell ref="P21:Q22"/>
    <mergeCell ref="R21:V22"/>
    <mergeCell ref="AN23:AO24"/>
    <mergeCell ref="AA17:AB18"/>
    <mergeCell ref="AZ21:BA22"/>
    <mergeCell ref="BB21:BC22"/>
    <mergeCell ref="BD21:BE22"/>
    <mergeCell ref="W21:X22"/>
    <mergeCell ref="Y21:Z22"/>
    <mergeCell ref="AA21:AB22"/>
    <mergeCell ref="AE21:AE22"/>
    <mergeCell ref="AF21:AH22"/>
    <mergeCell ref="AI21:AM22"/>
    <mergeCell ref="AS21:AT22"/>
    <mergeCell ref="AU21:AY22"/>
    <mergeCell ref="W17:X18"/>
    <mergeCell ref="Y17:Z18"/>
    <mergeCell ref="AZ17:BA18"/>
    <mergeCell ref="BB17:BC18"/>
    <mergeCell ref="BD17:BE18"/>
    <mergeCell ref="AN17:AO18"/>
    <mergeCell ref="AS17:AT18"/>
    <mergeCell ref="AU17:AY18"/>
    <mergeCell ref="AE17:AE18"/>
    <mergeCell ref="AF17:AH18"/>
    <mergeCell ref="AI17:AM18"/>
    <mergeCell ref="AZ19:BA20"/>
    <mergeCell ref="BB19:BC20"/>
    <mergeCell ref="BD19:BE20"/>
    <mergeCell ref="W19:X20"/>
    <mergeCell ref="Y19:Z20"/>
    <mergeCell ref="AA19:AB20"/>
    <mergeCell ref="AE19:AE20"/>
    <mergeCell ref="AF19:AH20"/>
    <mergeCell ref="AI19:AM20"/>
    <mergeCell ref="AN19:AO20"/>
    <mergeCell ref="AS19:AT20"/>
    <mergeCell ref="AU19:AY20"/>
    <mergeCell ref="F17:J18"/>
    <mergeCell ref="K17:L18"/>
    <mergeCell ref="P17:Q18"/>
    <mergeCell ref="R17:V18"/>
    <mergeCell ref="AG10:AP10"/>
    <mergeCell ref="BB14:BC14"/>
    <mergeCell ref="BD14:BE14"/>
    <mergeCell ref="B15:B16"/>
    <mergeCell ref="C15:E16"/>
    <mergeCell ref="F15:J16"/>
    <mergeCell ref="K15:L16"/>
    <mergeCell ref="P15:Q16"/>
    <mergeCell ref="R15:V16"/>
    <mergeCell ref="W15:X16"/>
    <mergeCell ref="Y15:Z16"/>
    <mergeCell ref="AA14:AB14"/>
    <mergeCell ref="AF14:AH14"/>
    <mergeCell ref="AI14:AM14"/>
    <mergeCell ref="AN14:AT14"/>
    <mergeCell ref="AU14:AY14"/>
    <mergeCell ref="AZ14:BA14"/>
    <mergeCell ref="AU15:AY16"/>
    <mergeCell ref="AZ15:BA16"/>
    <mergeCell ref="BB15:BC16"/>
    <mergeCell ref="BD15:BE16"/>
    <mergeCell ref="AS15:AT16"/>
    <mergeCell ref="AA15:AB16"/>
    <mergeCell ref="F14:J14"/>
    <mergeCell ref="K14:Q14"/>
    <mergeCell ref="R14:V14"/>
    <mergeCell ref="W14:X14"/>
    <mergeCell ref="Y14:Z14"/>
    <mergeCell ref="Q11:R11"/>
    <mergeCell ref="S11:AB11"/>
    <mergeCell ref="AE11:AF11"/>
    <mergeCell ref="AE15:AE16"/>
    <mergeCell ref="AF15:AH16"/>
    <mergeCell ref="A1:BF1"/>
    <mergeCell ref="Q4:AC4"/>
    <mergeCell ref="AD4:AG4"/>
    <mergeCell ref="AH4:AP4"/>
    <mergeCell ref="Q5:T5"/>
    <mergeCell ref="U5:AC5"/>
    <mergeCell ref="AD5:AG5"/>
    <mergeCell ref="AH5:AP5"/>
    <mergeCell ref="Q9:R9"/>
    <mergeCell ref="S9:AB9"/>
    <mergeCell ref="AE9:AF9"/>
    <mergeCell ref="AG9:AP9"/>
    <mergeCell ref="Q7:R7"/>
    <mergeCell ref="S7:AB7"/>
    <mergeCell ref="AE7:AF7"/>
    <mergeCell ref="AG7:AP7"/>
    <mergeCell ref="Q8:R8"/>
    <mergeCell ref="S8:AB8"/>
    <mergeCell ref="AE8:AF8"/>
    <mergeCell ref="AG8:AP8"/>
    <mergeCell ref="C14:E14"/>
    <mergeCell ref="Q10:R10"/>
    <mergeCell ref="S10:AB10"/>
    <mergeCell ref="AE10:AF10"/>
    <mergeCell ref="AG11:AP11"/>
    <mergeCell ref="AI15:AM16"/>
    <mergeCell ref="AN15:AO16"/>
  </mergeCells>
  <phoneticPr fontId="4"/>
  <printOptions horizontalCentered="1"/>
  <pageMargins left="0" right="0" top="0.59055118110236227" bottom="0.19685039370078741" header="0.31496062992125984" footer="0.31496062992125984"/>
  <pageSetup paperSize="9" scale="80" orientation="landscape" r:id="rId1"/>
  <rowBreaks count="4" manualBreakCount="4">
    <brk id="30" max="57" man="1"/>
    <brk id="60" max="57" man="1"/>
    <brk id="93" max="57" man="1"/>
    <brk id="123" max="5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4:AQ136"/>
  <sheetViews>
    <sheetView view="pageBreakPreview" topLeftCell="A103" zoomScaleNormal="100" zoomScaleSheetLayoutView="100" workbookViewId="0">
      <selection activeCell="AR103" sqref="AR103"/>
    </sheetView>
  </sheetViews>
  <sheetFormatPr defaultColWidth="3.5" defaultRowHeight="18" customHeight="1"/>
  <cols>
    <col min="1" max="16384" width="3.5" style="27"/>
  </cols>
  <sheetData>
    <row r="4" spans="2:42" ht="18" customHeight="1">
      <c r="C4" s="329" t="s">
        <v>3</v>
      </c>
      <c r="D4" s="329"/>
      <c r="E4" s="329"/>
      <c r="F4" s="329"/>
      <c r="G4" s="330" t="s">
        <v>30</v>
      </c>
      <c r="H4" s="330"/>
      <c r="I4" s="330"/>
      <c r="J4" s="330"/>
      <c r="K4" s="330"/>
      <c r="L4" s="330"/>
      <c r="M4" s="330"/>
      <c r="N4" s="330"/>
      <c r="O4" s="330"/>
      <c r="P4" s="329" t="s">
        <v>5</v>
      </c>
      <c r="Q4" s="329"/>
      <c r="R4" s="329"/>
      <c r="S4" s="329"/>
      <c r="T4" s="329" t="s">
        <v>31</v>
      </c>
      <c r="U4" s="329"/>
      <c r="V4" s="329"/>
      <c r="W4" s="329"/>
      <c r="X4" s="329"/>
      <c r="Y4" s="329"/>
      <c r="Z4" s="329"/>
      <c r="AA4" s="329"/>
      <c r="AB4" s="329"/>
      <c r="AC4" s="329" t="s">
        <v>32</v>
      </c>
      <c r="AD4" s="329"/>
      <c r="AE4" s="329"/>
      <c r="AF4" s="329"/>
      <c r="AG4" s="331">
        <v>43345</v>
      </c>
      <c r="AH4" s="331"/>
      <c r="AI4" s="331"/>
      <c r="AJ4" s="331"/>
      <c r="AK4" s="331"/>
      <c r="AL4" s="331"/>
      <c r="AM4" s="331"/>
      <c r="AN4" s="331"/>
      <c r="AO4" s="331"/>
      <c r="AP4" s="28"/>
    </row>
    <row r="5" spans="2:42" ht="18" customHeight="1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  <c r="Y5" s="30"/>
      <c r="Z5" s="30"/>
      <c r="AA5" s="30"/>
      <c r="AB5" s="30"/>
      <c r="AC5" s="30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2:42" ht="18" customHeight="1">
      <c r="C6" s="327">
        <v>1</v>
      </c>
      <c r="D6" s="327"/>
      <c r="E6" s="328" t="s">
        <v>387</v>
      </c>
      <c r="F6" s="328"/>
      <c r="G6" s="328"/>
      <c r="H6" s="328"/>
      <c r="I6" s="328"/>
      <c r="J6" s="328"/>
      <c r="K6" s="328"/>
      <c r="L6" s="328"/>
      <c r="M6" s="328"/>
      <c r="N6" s="328"/>
      <c r="O6" s="31"/>
      <c r="P6" s="31"/>
      <c r="Q6" s="327">
        <v>4</v>
      </c>
      <c r="R6" s="327"/>
      <c r="S6" s="328" t="s">
        <v>438</v>
      </c>
      <c r="T6" s="328"/>
      <c r="U6" s="328"/>
      <c r="V6" s="328"/>
      <c r="W6" s="328"/>
      <c r="X6" s="328"/>
      <c r="Y6" s="328"/>
      <c r="Z6" s="328"/>
      <c r="AA6" s="328"/>
      <c r="AB6" s="328"/>
      <c r="AC6" s="32"/>
      <c r="AD6" s="33"/>
      <c r="AE6" s="327">
        <v>7</v>
      </c>
      <c r="AF6" s="327"/>
      <c r="AG6" s="328" t="s">
        <v>407</v>
      </c>
      <c r="AH6" s="328"/>
      <c r="AI6" s="328"/>
      <c r="AJ6" s="328"/>
      <c r="AK6" s="328"/>
      <c r="AL6" s="328"/>
      <c r="AM6" s="328"/>
      <c r="AN6" s="328"/>
      <c r="AO6" s="328"/>
      <c r="AP6" s="328"/>
    </row>
    <row r="7" spans="2:42" ht="18" customHeight="1">
      <c r="C7" s="334">
        <v>2</v>
      </c>
      <c r="D7" s="334"/>
      <c r="E7" s="335" t="s">
        <v>436</v>
      </c>
      <c r="F7" s="335"/>
      <c r="G7" s="335"/>
      <c r="H7" s="335"/>
      <c r="I7" s="335"/>
      <c r="J7" s="335"/>
      <c r="K7" s="335"/>
      <c r="L7" s="335"/>
      <c r="M7" s="335"/>
      <c r="N7" s="335"/>
      <c r="O7" s="31"/>
      <c r="P7" s="31"/>
      <c r="Q7" s="334">
        <v>5</v>
      </c>
      <c r="R7" s="334"/>
      <c r="S7" s="335" t="s">
        <v>398</v>
      </c>
      <c r="T7" s="335"/>
      <c r="U7" s="335"/>
      <c r="V7" s="335"/>
      <c r="W7" s="335"/>
      <c r="X7" s="335"/>
      <c r="Y7" s="335"/>
      <c r="Z7" s="335"/>
      <c r="AA7" s="335"/>
      <c r="AB7" s="335"/>
      <c r="AC7" s="32"/>
      <c r="AD7" s="33"/>
      <c r="AE7" s="334">
        <v>8</v>
      </c>
      <c r="AF7" s="334"/>
      <c r="AG7" s="335" t="s">
        <v>424</v>
      </c>
      <c r="AH7" s="335"/>
      <c r="AI7" s="335"/>
      <c r="AJ7" s="335"/>
      <c r="AK7" s="335"/>
      <c r="AL7" s="335"/>
      <c r="AM7" s="335"/>
      <c r="AN7" s="335"/>
      <c r="AO7" s="335"/>
      <c r="AP7" s="335"/>
    </row>
    <row r="8" spans="2:42" ht="18" customHeight="1">
      <c r="C8" s="332">
        <v>3</v>
      </c>
      <c r="D8" s="332"/>
      <c r="E8" s="333" t="s">
        <v>437</v>
      </c>
      <c r="F8" s="333"/>
      <c r="G8" s="333"/>
      <c r="H8" s="333"/>
      <c r="I8" s="333"/>
      <c r="J8" s="333"/>
      <c r="K8" s="333"/>
      <c r="L8" s="333"/>
      <c r="M8" s="333"/>
      <c r="N8" s="333"/>
      <c r="O8" s="31"/>
      <c r="P8" s="31"/>
      <c r="Q8" s="332">
        <v>6</v>
      </c>
      <c r="R8" s="332"/>
      <c r="S8" s="333" t="s">
        <v>439</v>
      </c>
      <c r="T8" s="333"/>
      <c r="U8" s="333"/>
      <c r="V8" s="333"/>
      <c r="W8" s="333"/>
      <c r="X8" s="333"/>
      <c r="Y8" s="333"/>
      <c r="Z8" s="333"/>
      <c r="AA8" s="333"/>
      <c r="AB8" s="333"/>
      <c r="AC8" s="32"/>
      <c r="AD8" s="33"/>
      <c r="AE8" s="332">
        <v>9</v>
      </c>
      <c r="AF8" s="332"/>
      <c r="AG8" s="333" t="s">
        <v>378</v>
      </c>
      <c r="AH8" s="333"/>
      <c r="AI8" s="333"/>
      <c r="AJ8" s="333"/>
      <c r="AK8" s="333"/>
      <c r="AL8" s="333"/>
      <c r="AM8" s="333"/>
      <c r="AN8" s="333"/>
      <c r="AO8" s="333"/>
      <c r="AP8" s="333"/>
    </row>
    <row r="9" spans="2:42" ht="18" customHeight="1">
      <c r="C9" s="34"/>
      <c r="D9" s="29"/>
      <c r="E9" s="29"/>
      <c r="F9" s="29"/>
      <c r="G9" s="29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9"/>
      <c r="U9" s="35"/>
      <c r="V9" s="29"/>
      <c r="W9" s="35"/>
      <c r="X9" s="29"/>
      <c r="Y9" s="35"/>
      <c r="Z9" s="29"/>
      <c r="AA9" s="35"/>
      <c r="AB9" s="29"/>
      <c r="AC9" s="29"/>
    </row>
    <row r="10" spans="2:42" ht="18" customHeight="1" thickBot="1">
      <c r="B10" s="27" t="s">
        <v>33</v>
      </c>
    </row>
    <row r="11" spans="2:42" ht="18" customHeight="1" thickBot="1">
      <c r="B11" s="36"/>
      <c r="C11" s="359" t="s">
        <v>9</v>
      </c>
      <c r="D11" s="360"/>
      <c r="E11" s="361"/>
      <c r="F11" s="362" t="s">
        <v>34</v>
      </c>
      <c r="G11" s="363"/>
      <c r="H11" s="363"/>
      <c r="I11" s="364"/>
      <c r="J11" s="360" t="s">
        <v>10</v>
      </c>
      <c r="K11" s="363"/>
      <c r="L11" s="363"/>
      <c r="M11" s="363"/>
      <c r="N11" s="363"/>
      <c r="O11" s="363"/>
      <c r="P11" s="365"/>
      <c r="Q11" s="366" t="s">
        <v>25</v>
      </c>
      <c r="R11" s="366"/>
      <c r="S11" s="366"/>
      <c r="T11" s="366"/>
      <c r="U11" s="366"/>
      <c r="V11" s="366"/>
      <c r="W11" s="366"/>
      <c r="X11" s="378" t="s">
        <v>10</v>
      </c>
      <c r="Y11" s="363"/>
      <c r="Z11" s="363"/>
      <c r="AA11" s="363"/>
      <c r="AB11" s="363"/>
      <c r="AC11" s="363"/>
      <c r="AD11" s="364"/>
      <c r="AE11" s="362" t="s">
        <v>34</v>
      </c>
      <c r="AF11" s="363"/>
      <c r="AG11" s="363"/>
      <c r="AH11" s="364"/>
      <c r="AI11" s="359" t="s">
        <v>12</v>
      </c>
      <c r="AJ11" s="377"/>
      <c r="AK11" s="378" t="s">
        <v>13</v>
      </c>
      <c r="AL11" s="377"/>
      <c r="AM11" s="378" t="s">
        <v>13</v>
      </c>
      <c r="AN11" s="360"/>
      <c r="AO11" s="378" t="s">
        <v>35</v>
      </c>
      <c r="AP11" s="361"/>
    </row>
    <row r="12" spans="2:42" ht="18" customHeight="1">
      <c r="B12" s="336">
        <v>1</v>
      </c>
      <c r="C12" s="338">
        <v>0.375</v>
      </c>
      <c r="D12" s="339"/>
      <c r="E12" s="340"/>
      <c r="F12" s="344"/>
      <c r="G12" s="345"/>
      <c r="H12" s="345"/>
      <c r="I12" s="346"/>
      <c r="J12" s="350" t="str">
        <f>E6</f>
        <v>陽東ＳＳＳ</v>
      </c>
      <c r="K12" s="351"/>
      <c r="L12" s="351"/>
      <c r="M12" s="351"/>
      <c r="N12" s="351"/>
      <c r="O12" s="351"/>
      <c r="P12" s="352"/>
      <c r="Q12" s="355">
        <f>IF(OR(S12="",S13=""),"",S12+S13)</f>
        <v>0</v>
      </c>
      <c r="R12" s="356"/>
      <c r="S12" s="37">
        <v>0</v>
      </c>
      <c r="T12" s="38" t="s">
        <v>36</v>
      </c>
      <c r="U12" s="37">
        <v>3</v>
      </c>
      <c r="V12" s="355">
        <f>IF(OR(U12="",U13=""),"",U12+U13)</f>
        <v>4</v>
      </c>
      <c r="W12" s="356"/>
      <c r="X12" s="367" t="str">
        <f>E7</f>
        <v>姿川第一ＦＣ</v>
      </c>
      <c r="Y12" s="351"/>
      <c r="Z12" s="351"/>
      <c r="AA12" s="351"/>
      <c r="AB12" s="351"/>
      <c r="AC12" s="351"/>
      <c r="AD12" s="368"/>
      <c r="AE12" s="344"/>
      <c r="AF12" s="345"/>
      <c r="AG12" s="345"/>
      <c r="AH12" s="346"/>
      <c r="AI12" s="371">
        <v>3</v>
      </c>
      <c r="AJ12" s="372"/>
      <c r="AK12" s="367">
        <v>4</v>
      </c>
      <c r="AL12" s="372"/>
      <c r="AM12" s="367">
        <f>AK12</f>
        <v>4</v>
      </c>
      <c r="AN12" s="350"/>
      <c r="AO12" s="367" t="s">
        <v>37</v>
      </c>
      <c r="AP12" s="375"/>
    </row>
    <row r="13" spans="2:42" ht="18" customHeight="1">
      <c r="B13" s="337"/>
      <c r="C13" s="341"/>
      <c r="D13" s="342"/>
      <c r="E13" s="343"/>
      <c r="F13" s="347"/>
      <c r="G13" s="348"/>
      <c r="H13" s="348"/>
      <c r="I13" s="349"/>
      <c r="J13" s="353"/>
      <c r="K13" s="353"/>
      <c r="L13" s="353"/>
      <c r="M13" s="353"/>
      <c r="N13" s="353"/>
      <c r="O13" s="353"/>
      <c r="P13" s="354"/>
      <c r="Q13" s="357"/>
      <c r="R13" s="358"/>
      <c r="S13" s="39">
        <v>0</v>
      </c>
      <c r="T13" s="40" t="s">
        <v>36</v>
      </c>
      <c r="U13" s="39">
        <v>1</v>
      </c>
      <c r="V13" s="357"/>
      <c r="W13" s="358"/>
      <c r="X13" s="369"/>
      <c r="Y13" s="353"/>
      <c r="Z13" s="353"/>
      <c r="AA13" s="353"/>
      <c r="AB13" s="353"/>
      <c r="AC13" s="353"/>
      <c r="AD13" s="370"/>
      <c r="AE13" s="347"/>
      <c r="AF13" s="348"/>
      <c r="AG13" s="348"/>
      <c r="AH13" s="349"/>
      <c r="AI13" s="373"/>
      <c r="AJ13" s="358"/>
      <c r="AK13" s="357"/>
      <c r="AL13" s="358"/>
      <c r="AM13" s="357"/>
      <c r="AN13" s="374"/>
      <c r="AO13" s="357"/>
      <c r="AP13" s="376"/>
    </row>
    <row r="14" spans="2:42" ht="18" customHeight="1">
      <c r="B14" s="337">
        <v>2</v>
      </c>
      <c r="C14" s="341">
        <v>0.40277777777777773</v>
      </c>
      <c r="D14" s="342">
        <v>0.4375</v>
      </c>
      <c r="E14" s="343"/>
      <c r="F14" s="347"/>
      <c r="G14" s="348"/>
      <c r="H14" s="348"/>
      <c r="I14" s="349"/>
      <c r="J14" s="384" t="str">
        <f>E8</f>
        <v>豊郷ＪＦＣ宇都宮</v>
      </c>
      <c r="K14" s="380"/>
      <c r="L14" s="380"/>
      <c r="M14" s="380"/>
      <c r="N14" s="380"/>
      <c r="O14" s="380"/>
      <c r="P14" s="386"/>
      <c r="Q14" s="379">
        <f t="shared" ref="Q14" si="0">IF(OR(S14="",S15=""),"",S14+S15)</f>
        <v>1</v>
      </c>
      <c r="R14" s="383"/>
      <c r="S14" s="41">
        <v>1</v>
      </c>
      <c r="T14" s="42" t="s">
        <v>36</v>
      </c>
      <c r="U14" s="41">
        <v>1</v>
      </c>
      <c r="V14" s="379">
        <f t="shared" ref="V14" si="1">IF(OR(U14="",U15=""),"",U14+U15)</f>
        <v>2</v>
      </c>
      <c r="W14" s="383"/>
      <c r="X14" s="379" t="str">
        <f>S6</f>
        <v>石井ＦＣ</v>
      </c>
      <c r="Y14" s="380"/>
      <c r="Z14" s="380"/>
      <c r="AA14" s="380"/>
      <c r="AB14" s="380"/>
      <c r="AC14" s="380"/>
      <c r="AD14" s="381"/>
      <c r="AE14" s="347"/>
      <c r="AF14" s="348"/>
      <c r="AG14" s="348"/>
      <c r="AH14" s="349"/>
      <c r="AI14" s="382">
        <v>1</v>
      </c>
      <c r="AJ14" s="383"/>
      <c r="AK14" s="379">
        <v>2</v>
      </c>
      <c r="AL14" s="383"/>
      <c r="AM14" s="379">
        <f>AK14</f>
        <v>2</v>
      </c>
      <c r="AN14" s="384"/>
      <c r="AO14" s="379" t="s">
        <v>37</v>
      </c>
      <c r="AP14" s="385"/>
    </row>
    <row r="15" spans="2:42" ht="18" customHeight="1">
      <c r="B15" s="337"/>
      <c r="C15" s="341"/>
      <c r="D15" s="342"/>
      <c r="E15" s="343"/>
      <c r="F15" s="347"/>
      <c r="G15" s="348"/>
      <c r="H15" s="348"/>
      <c r="I15" s="349"/>
      <c r="J15" s="353"/>
      <c r="K15" s="353"/>
      <c r="L15" s="353"/>
      <c r="M15" s="353"/>
      <c r="N15" s="353"/>
      <c r="O15" s="353"/>
      <c r="P15" s="354"/>
      <c r="Q15" s="357"/>
      <c r="R15" s="358"/>
      <c r="S15" s="39">
        <v>0</v>
      </c>
      <c r="T15" s="40" t="s">
        <v>36</v>
      </c>
      <c r="U15" s="39">
        <v>1</v>
      </c>
      <c r="V15" s="357"/>
      <c r="W15" s="358"/>
      <c r="X15" s="369"/>
      <c r="Y15" s="353"/>
      <c r="Z15" s="353"/>
      <c r="AA15" s="353"/>
      <c r="AB15" s="353"/>
      <c r="AC15" s="353"/>
      <c r="AD15" s="370"/>
      <c r="AE15" s="347"/>
      <c r="AF15" s="348"/>
      <c r="AG15" s="348"/>
      <c r="AH15" s="349"/>
      <c r="AI15" s="373"/>
      <c r="AJ15" s="358"/>
      <c r="AK15" s="357"/>
      <c r="AL15" s="358"/>
      <c r="AM15" s="357"/>
      <c r="AN15" s="374"/>
      <c r="AO15" s="357"/>
      <c r="AP15" s="376"/>
    </row>
    <row r="16" spans="2:42" ht="18" customHeight="1">
      <c r="B16" s="337">
        <v>3</v>
      </c>
      <c r="C16" s="341">
        <v>0.43055555555555558</v>
      </c>
      <c r="D16" s="342"/>
      <c r="E16" s="343"/>
      <c r="F16" s="347"/>
      <c r="G16" s="348"/>
      <c r="H16" s="348"/>
      <c r="I16" s="349"/>
      <c r="J16" s="384" t="str">
        <f>S7</f>
        <v>シャルムグランツＳＣ</v>
      </c>
      <c r="K16" s="380"/>
      <c r="L16" s="380"/>
      <c r="M16" s="380"/>
      <c r="N16" s="380"/>
      <c r="O16" s="380"/>
      <c r="P16" s="386"/>
      <c r="Q16" s="379">
        <f t="shared" ref="Q16" si="2">IF(OR(S16="",S17=""),"",S16+S17)</f>
        <v>0</v>
      </c>
      <c r="R16" s="383"/>
      <c r="S16" s="41">
        <v>0</v>
      </c>
      <c r="T16" s="42" t="s">
        <v>36</v>
      </c>
      <c r="U16" s="41">
        <v>2</v>
      </c>
      <c r="V16" s="379">
        <f t="shared" ref="V16" si="3">IF(OR(U16="",U17=""),"",U16+U17)</f>
        <v>6</v>
      </c>
      <c r="W16" s="383"/>
      <c r="X16" s="379" t="str">
        <f>S8</f>
        <v>ｕｎｉｏｎ ｓｃ</v>
      </c>
      <c r="Y16" s="380"/>
      <c r="Z16" s="380"/>
      <c r="AA16" s="380"/>
      <c r="AB16" s="380"/>
      <c r="AC16" s="380"/>
      <c r="AD16" s="381"/>
      <c r="AE16" s="347"/>
      <c r="AF16" s="348"/>
      <c r="AG16" s="348"/>
      <c r="AH16" s="349"/>
      <c r="AI16" s="382">
        <v>7</v>
      </c>
      <c r="AJ16" s="383"/>
      <c r="AK16" s="379">
        <v>8</v>
      </c>
      <c r="AL16" s="383"/>
      <c r="AM16" s="379">
        <f>AK16</f>
        <v>8</v>
      </c>
      <c r="AN16" s="384"/>
      <c r="AO16" s="379" t="s">
        <v>37</v>
      </c>
      <c r="AP16" s="385"/>
    </row>
    <row r="17" spans="1:42" ht="18" customHeight="1">
      <c r="B17" s="337"/>
      <c r="C17" s="341"/>
      <c r="D17" s="342"/>
      <c r="E17" s="343"/>
      <c r="F17" s="347"/>
      <c r="G17" s="348"/>
      <c r="H17" s="348"/>
      <c r="I17" s="349"/>
      <c r="J17" s="353"/>
      <c r="K17" s="353"/>
      <c r="L17" s="353"/>
      <c r="M17" s="353"/>
      <c r="N17" s="353"/>
      <c r="O17" s="353"/>
      <c r="P17" s="354"/>
      <c r="Q17" s="357"/>
      <c r="R17" s="358"/>
      <c r="S17" s="39">
        <v>0</v>
      </c>
      <c r="T17" s="40" t="s">
        <v>36</v>
      </c>
      <c r="U17" s="39">
        <v>4</v>
      </c>
      <c r="V17" s="357"/>
      <c r="W17" s="358"/>
      <c r="X17" s="369"/>
      <c r="Y17" s="353"/>
      <c r="Z17" s="353"/>
      <c r="AA17" s="353"/>
      <c r="AB17" s="353"/>
      <c r="AC17" s="353"/>
      <c r="AD17" s="370"/>
      <c r="AE17" s="347"/>
      <c r="AF17" s="348"/>
      <c r="AG17" s="348"/>
      <c r="AH17" s="349"/>
      <c r="AI17" s="373"/>
      <c r="AJ17" s="358"/>
      <c r="AK17" s="357"/>
      <c r="AL17" s="358"/>
      <c r="AM17" s="357"/>
      <c r="AN17" s="374"/>
      <c r="AO17" s="357"/>
      <c r="AP17" s="376"/>
    </row>
    <row r="18" spans="1:42" ht="18" customHeight="1">
      <c r="B18" s="337">
        <v>4</v>
      </c>
      <c r="C18" s="341">
        <v>0.45833333333333331</v>
      </c>
      <c r="D18" s="342">
        <v>0.4375</v>
      </c>
      <c r="E18" s="343"/>
      <c r="F18" s="347"/>
      <c r="G18" s="348"/>
      <c r="H18" s="348"/>
      <c r="I18" s="349"/>
      <c r="J18" s="384" t="str">
        <f>AG6</f>
        <v>ＦＣブロケード</v>
      </c>
      <c r="K18" s="380"/>
      <c r="L18" s="380"/>
      <c r="M18" s="380"/>
      <c r="N18" s="380"/>
      <c r="O18" s="380"/>
      <c r="P18" s="386"/>
      <c r="Q18" s="379">
        <f t="shared" ref="Q18" si="4">IF(OR(S18="",S19=""),"",S18+S19)</f>
        <v>0</v>
      </c>
      <c r="R18" s="383"/>
      <c r="S18" s="41">
        <v>0</v>
      </c>
      <c r="T18" s="42" t="s">
        <v>36</v>
      </c>
      <c r="U18" s="41">
        <v>3</v>
      </c>
      <c r="V18" s="379">
        <f t="shared" ref="V18" si="5">IF(OR(U18="",U19=""),"",U18+U19)</f>
        <v>5</v>
      </c>
      <c r="W18" s="383"/>
      <c r="X18" s="379" t="str">
        <f>AG7</f>
        <v>栃木ＳＣジュニア</v>
      </c>
      <c r="Y18" s="380"/>
      <c r="Z18" s="380"/>
      <c r="AA18" s="380"/>
      <c r="AB18" s="380"/>
      <c r="AC18" s="380"/>
      <c r="AD18" s="381"/>
      <c r="AE18" s="347"/>
      <c r="AF18" s="348"/>
      <c r="AG18" s="348"/>
      <c r="AH18" s="349"/>
      <c r="AI18" s="382">
        <v>5</v>
      </c>
      <c r="AJ18" s="383"/>
      <c r="AK18" s="379">
        <v>6</v>
      </c>
      <c r="AL18" s="383"/>
      <c r="AM18" s="379">
        <f>AK18</f>
        <v>6</v>
      </c>
      <c r="AN18" s="384"/>
      <c r="AO18" s="379" t="s">
        <v>37</v>
      </c>
      <c r="AP18" s="385"/>
    </row>
    <row r="19" spans="1:42" ht="18" customHeight="1">
      <c r="B19" s="337"/>
      <c r="C19" s="341"/>
      <c r="D19" s="342"/>
      <c r="E19" s="343"/>
      <c r="F19" s="347"/>
      <c r="G19" s="348"/>
      <c r="H19" s="348"/>
      <c r="I19" s="349"/>
      <c r="J19" s="353"/>
      <c r="K19" s="353"/>
      <c r="L19" s="353"/>
      <c r="M19" s="353"/>
      <c r="N19" s="353"/>
      <c r="O19" s="353"/>
      <c r="P19" s="354"/>
      <c r="Q19" s="357"/>
      <c r="R19" s="358"/>
      <c r="S19" s="39">
        <v>0</v>
      </c>
      <c r="T19" s="40" t="s">
        <v>36</v>
      </c>
      <c r="U19" s="39">
        <v>2</v>
      </c>
      <c r="V19" s="357"/>
      <c r="W19" s="358"/>
      <c r="X19" s="369"/>
      <c r="Y19" s="353"/>
      <c r="Z19" s="353"/>
      <c r="AA19" s="353"/>
      <c r="AB19" s="353"/>
      <c r="AC19" s="353"/>
      <c r="AD19" s="370"/>
      <c r="AE19" s="347"/>
      <c r="AF19" s="348"/>
      <c r="AG19" s="348"/>
      <c r="AH19" s="349"/>
      <c r="AI19" s="373"/>
      <c r="AJ19" s="358"/>
      <c r="AK19" s="357"/>
      <c r="AL19" s="358"/>
      <c r="AM19" s="357"/>
      <c r="AN19" s="374"/>
      <c r="AO19" s="357"/>
      <c r="AP19" s="376"/>
    </row>
    <row r="20" spans="1:42" ht="18" customHeight="1">
      <c r="B20" s="337">
        <v>5</v>
      </c>
      <c r="C20" s="341">
        <v>0.4861111111111111</v>
      </c>
      <c r="D20" s="342"/>
      <c r="E20" s="343"/>
      <c r="F20" s="347"/>
      <c r="G20" s="348"/>
      <c r="H20" s="348"/>
      <c r="I20" s="349"/>
      <c r="J20" s="384" t="str">
        <f>E6</f>
        <v>陽東ＳＳＳ</v>
      </c>
      <c r="K20" s="380"/>
      <c r="L20" s="380"/>
      <c r="M20" s="380"/>
      <c r="N20" s="380"/>
      <c r="O20" s="380"/>
      <c r="P20" s="386"/>
      <c r="Q20" s="379">
        <f t="shared" ref="Q20" si="6">IF(OR(S20="",S21=""),"",S20+S21)</f>
        <v>1</v>
      </c>
      <c r="R20" s="383"/>
      <c r="S20" s="41">
        <v>1</v>
      </c>
      <c r="T20" s="42" t="s">
        <v>38</v>
      </c>
      <c r="U20" s="41">
        <v>1</v>
      </c>
      <c r="V20" s="379">
        <f t="shared" ref="V20" si="7">IF(OR(U20="",U21=""),"",U20+U21)</f>
        <v>6</v>
      </c>
      <c r="W20" s="383"/>
      <c r="X20" s="379" t="str">
        <f>AG8</f>
        <v>国本ＪＳＣ</v>
      </c>
      <c r="Y20" s="380"/>
      <c r="Z20" s="380"/>
      <c r="AA20" s="380"/>
      <c r="AB20" s="380"/>
      <c r="AC20" s="380"/>
      <c r="AD20" s="381"/>
      <c r="AE20" s="347"/>
      <c r="AF20" s="348"/>
      <c r="AG20" s="348"/>
      <c r="AH20" s="349"/>
      <c r="AI20" s="382">
        <v>2</v>
      </c>
      <c r="AJ20" s="383"/>
      <c r="AK20" s="379">
        <v>3</v>
      </c>
      <c r="AL20" s="383"/>
      <c r="AM20" s="379">
        <f>AK20</f>
        <v>3</v>
      </c>
      <c r="AN20" s="384"/>
      <c r="AO20" s="379" t="s">
        <v>37</v>
      </c>
      <c r="AP20" s="385"/>
    </row>
    <row r="21" spans="1:42" ht="18" customHeight="1">
      <c r="B21" s="337"/>
      <c r="C21" s="341"/>
      <c r="D21" s="342"/>
      <c r="E21" s="343"/>
      <c r="F21" s="347"/>
      <c r="G21" s="348"/>
      <c r="H21" s="348"/>
      <c r="I21" s="349"/>
      <c r="J21" s="353"/>
      <c r="K21" s="353"/>
      <c r="L21" s="353"/>
      <c r="M21" s="353"/>
      <c r="N21" s="353"/>
      <c r="O21" s="353"/>
      <c r="P21" s="354"/>
      <c r="Q21" s="357"/>
      <c r="R21" s="358"/>
      <c r="S21" s="39">
        <v>0</v>
      </c>
      <c r="T21" s="40" t="s">
        <v>36</v>
      </c>
      <c r="U21" s="39">
        <v>5</v>
      </c>
      <c r="V21" s="357"/>
      <c r="W21" s="358"/>
      <c r="X21" s="369"/>
      <c r="Y21" s="353"/>
      <c r="Z21" s="353"/>
      <c r="AA21" s="353"/>
      <c r="AB21" s="353"/>
      <c r="AC21" s="353"/>
      <c r="AD21" s="370"/>
      <c r="AE21" s="347"/>
      <c r="AF21" s="348"/>
      <c r="AG21" s="348"/>
      <c r="AH21" s="349"/>
      <c r="AI21" s="373"/>
      <c r="AJ21" s="358"/>
      <c r="AK21" s="357"/>
      <c r="AL21" s="358"/>
      <c r="AM21" s="357"/>
      <c r="AN21" s="374"/>
      <c r="AO21" s="357"/>
      <c r="AP21" s="376"/>
    </row>
    <row r="22" spans="1:42" ht="18" customHeight="1">
      <c r="B22" s="337">
        <v>6</v>
      </c>
      <c r="C22" s="341">
        <v>0.51388888888888895</v>
      </c>
      <c r="D22" s="342"/>
      <c r="E22" s="343"/>
      <c r="F22" s="347"/>
      <c r="G22" s="348"/>
      <c r="H22" s="348"/>
      <c r="I22" s="349"/>
      <c r="J22" s="384" t="str">
        <f>E7</f>
        <v>姿川第一ＦＣ</v>
      </c>
      <c r="K22" s="380"/>
      <c r="L22" s="380"/>
      <c r="M22" s="380"/>
      <c r="N22" s="380"/>
      <c r="O22" s="380"/>
      <c r="P22" s="386"/>
      <c r="Q22" s="379">
        <f t="shared" ref="Q22" si="8">IF(OR(S22="",S23=""),"",S22+S23)</f>
        <v>0</v>
      </c>
      <c r="R22" s="383"/>
      <c r="S22" s="41">
        <v>0</v>
      </c>
      <c r="T22" s="42" t="s">
        <v>36</v>
      </c>
      <c r="U22" s="41">
        <v>1</v>
      </c>
      <c r="V22" s="379">
        <f t="shared" ref="V22" si="9">IF(OR(U22="",U23=""),"",U22+U23)</f>
        <v>3</v>
      </c>
      <c r="W22" s="383"/>
      <c r="X22" s="379" t="str">
        <f>E8</f>
        <v>豊郷ＪＦＣ宇都宮</v>
      </c>
      <c r="Y22" s="380"/>
      <c r="Z22" s="380"/>
      <c r="AA22" s="380"/>
      <c r="AB22" s="380"/>
      <c r="AC22" s="380"/>
      <c r="AD22" s="381"/>
      <c r="AE22" s="347"/>
      <c r="AF22" s="348"/>
      <c r="AG22" s="348"/>
      <c r="AH22" s="349"/>
      <c r="AI22" s="382">
        <v>9</v>
      </c>
      <c r="AJ22" s="383"/>
      <c r="AK22" s="379">
        <v>1</v>
      </c>
      <c r="AL22" s="383"/>
      <c r="AM22" s="379">
        <f>AK22</f>
        <v>1</v>
      </c>
      <c r="AN22" s="384"/>
      <c r="AO22" s="379" t="s">
        <v>37</v>
      </c>
      <c r="AP22" s="385"/>
    </row>
    <row r="23" spans="1:42" ht="18" customHeight="1">
      <c r="B23" s="337"/>
      <c r="C23" s="341"/>
      <c r="D23" s="342"/>
      <c r="E23" s="343"/>
      <c r="F23" s="347"/>
      <c r="G23" s="348"/>
      <c r="H23" s="348"/>
      <c r="I23" s="349"/>
      <c r="J23" s="353"/>
      <c r="K23" s="353"/>
      <c r="L23" s="353"/>
      <c r="M23" s="353"/>
      <c r="N23" s="353"/>
      <c r="O23" s="353"/>
      <c r="P23" s="354"/>
      <c r="Q23" s="357"/>
      <c r="R23" s="358"/>
      <c r="S23" s="39">
        <v>0</v>
      </c>
      <c r="T23" s="40" t="s">
        <v>36</v>
      </c>
      <c r="U23" s="39">
        <v>2</v>
      </c>
      <c r="V23" s="357"/>
      <c r="W23" s="358"/>
      <c r="X23" s="369"/>
      <c r="Y23" s="353"/>
      <c r="Z23" s="353"/>
      <c r="AA23" s="353"/>
      <c r="AB23" s="353"/>
      <c r="AC23" s="353"/>
      <c r="AD23" s="370"/>
      <c r="AE23" s="347"/>
      <c r="AF23" s="348"/>
      <c r="AG23" s="348"/>
      <c r="AH23" s="349"/>
      <c r="AI23" s="373"/>
      <c r="AJ23" s="358"/>
      <c r="AK23" s="357"/>
      <c r="AL23" s="358"/>
      <c r="AM23" s="357"/>
      <c r="AN23" s="374"/>
      <c r="AO23" s="357"/>
      <c r="AP23" s="376"/>
    </row>
    <row r="24" spans="1:42" ht="18" customHeight="1">
      <c r="B24" s="337">
        <v>7</v>
      </c>
      <c r="C24" s="341">
        <v>0.54166666666666663</v>
      </c>
      <c r="D24" s="342"/>
      <c r="E24" s="343"/>
      <c r="F24" s="347"/>
      <c r="G24" s="348"/>
      <c r="H24" s="348"/>
      <c r="I24" s="349"/>
      <c r="J24" s="384" t="str">
        <f>S6</f>
        <v>石井ＦＣ</v>
      </c>
      <c r="K24" s="380"/>
      <c r="L24" s="380"/>
      <c r="M24" s="380"/>
      <c r="N24" s="380"/>
      <c r="O24" s="380"/>
      <c r="P24" s="386"/>
      <c r="Q24" s="379">
        <f t="shared" ref="Q24" si="10">IF(OR(S24="",S25=""),"",S24+S25)</f>
        <v>2</v>
      </c>
      <c r="R24" s="383"/>
      <c r="S24" s="41">
        <v>0</v>
      </c>
      <c r="T24" s="42" t="s">
        <v>38</v>
      </c>
      <c r="U24" s="41">
        <v>0</v>
      </c>
      <c r="V24" s="379">
        <f t="shared" ref="V24" si="11">IF(OR(U24="",U25=""),"",U24+U25)</f>
        <v>0</v>
      </c>
      <c r="W24" s="383"/>
      <c r="X24" s="379" t="str">
        <f>S7</f>
        <v>シャルムグランツＳＣ</v>
      </c>
      <c r="Y24" s="380"/>
      <c r="Z24" s="380"/>
      <c r="AA24" s="380"/>
      <c r="AB24" s="380"/>
      <c r="AC24" s="380"/>
      <c r="AD24" s="381"/>
      <c r="AE24" s="347"/>
      <c r="AF24" s="348"/>
      <c r="AG24" s="348"/>
      <c r="AH24" s="349"/>
      <c r="AI24" s="382">
        <v>6</v>
      </c>
      <c r="AJ24" s="383"/>
      <c r="AK24" s="379">
        <v>7</v>
      </c>
      <c r="AL24" s="383"/>
      <c r="AM24" s="379">
        <f>AK24</f>
        <v>7</v>
      </c>
      <c r="AN24" s="384"/>
      <c r="AO24" s="379" t="s">
        <v>39</v>
      </c>
      <c r="AP24" s="385"/>
    </row>
    <row r="25" spans="1:42" ht="18" customHeight="1">
      <c r="B25" s="337"/>
      <c r="C25" s="341"/>
      <c r="D25" s="342"/>
      <c r="E25" s="343"/>
      <c r="F25" s="347"/>
      <c r="G25" s="348"/>
      <c r="H25" s="348"/>
      <c r="I25" s="349"/>
      <c r="J25" s="353"/>
      <c r="K25" s="353"/>
      <c r="L25" s="353"/>
      <c r="M25" s="353"/>
      <c r="N25" s="353"/>
      <c r="O25" s="353"/>
      <c r="P25" s="354"/>
      <c r="Q25" s="357"/>
      <c r="R25" s="358"/>
      <c r="S25" s="39">
        <v>2</v>
      </c>
      <c r="T25" s="40" t="s">
        <v>38</v>
      </c>
      <c r="U25" s="39">
        <v>0</v>
      </c>
      <c r="V25" s="357"/>
      <c r="W25" s="358"/>
      <c r="X25" s="369"/>
      <c r="Y25" s="353"/>
      <c r="Z25" s="353"/>
      <c r="AA25" s="353"/>
      <c r="AB25" s="353"/>
      <c r="AC25" s="353"/>
      <c r="AD25" s="370"/>
      <c r="AE25" s="347"/>
      <c r="AF25" s="348"/>
      <c r="AG25" s="348"/>
      <c r="AH25" s="349"/>
      <c r="AI25" s="373"/>
      <c r="AJ25" s="358"/>
      <c r="AK25" s="357"/>
      <c r="AL25" s="358"/>
      <c r="AM25" s="357"/>
      <c r="AN25" s="374"/>
      <c r="AO25" s="357"/>
      <c r="AP25" s="376"/>
    </row>
    <row r="26" spans="1:42" ht="18" customHeight="1">
      <c r="B26" s="337">
        <v>8</v>
      </c>
      <c r="C26" s="341">
        <v>0.56944444444444442</v>
      </c>
      <c r="D26" s="342">
        <v>0.4375</v>
      </c>
      <c r="E26" s="343"/>
      <c r="F26" s="347"/>
      <c r="G26" s="348"/>
      <c r="H26" s="348"/>
      <c r="I26" s="349"/>
      <c r="J26" s="384" t="str">
        <f>S8</f>
        <v>ｕｎｉｏｎ ｓｃ</v>
      </c>
      <c r="K26" s="380"/>
      <c r="L26" s="380"/>
      <c r="M26" s="380"/>
      <c r="N26" s="380"/>
      <c r="O26" s="380"/>
      <c r="P26" s="386"/>
      <c r="Q26" s="379">
        <f t="shared" ref="Q26" si="12">IF(OR(S26="",S27=""),"",S26+S27)</f>
        <v>5</v>
      </c>
      <c r="R26" s="383"/>
      <c r="S26" s="41">
        <v>2</v>
      </c>
      <c r="T26" s="42" t="s">
        <v>38</v>
      </c>
      <c r="U26" s="41">
        <v>0</v>
      </c>
      <c r="V26" s="379">
        <f t="shared" ref="V26" si="13">IF(OR(U26="",U27=""),"",U26+U27)</f>
        <v>0</v>
      </c>
      <c r="W26" s="383"/>
      <c r="X26" s="379" t="str">
        <f>AG6</f>
        <v>ＦＣブロケード</v>
      </c>
      <c r="Y26" s="380"/>
      <c r="Z26" s="380"/>
      <c r="AA26" s="380"/>
      <c r="AB26" s="380"/>
      <c r="AC26" s="380"/>
      <c r="AD26" s="381"/>
      <c r="AE26" s="347"/>
      <c r="AF26" s="348"/>
      <c r="AG26" s="348"/>
      <c r="AH26" s="349"/>
      <c r="AI26" s="382">
        <v>8</v>
      </c>
      <c r="AJ26" s="383"/>
      <c r="AK26" s="379">
        <v>9</v>
      </c>
      <c r="AL26" s="383"/>
      <c r="AM26" s="379">
        <f>AK26</f>
        <v>9</v>
      </c>
      <c r="AN26" s="384"/>
      <c r="AO26" s="379" t="s">
        <v>39</v>
      </c>
      <c r="AP26" s="385"/>
    </row>
    <row r="27" spans="1:42" ht="18" customHeight="1">
      <c r="B27" s="337"/>
      <c r="C27" s="341"/>
      <c r="D27" s="342"/>
      <c r="E27" s="343"/>
      <c r="F27" s="347"/>
      <c r="G27" s="348"/>
      <c r="H27" s="348"/>
      <c r="I27" s="349"/>
      <c r="J27" s="353"/>
      <c r="K27" s="353"/>
      <c r="L27" s="353"/>
      <c r="M27" s="353"/>
      <c r="N27" s="353"/>
      <c r="O27" s="353"/>
      <c r="P27" s="354"/>
      <c r="Q27" s="357"/>
      <c r="R27" s="358"/>
      <c r="S27" s="39">
        <v>3</v>
      </c>
      <c r="T27" s="40" t="s">
        <v>38</v>
      </c>
      <c r="U27" s="39">
        <v>0</v>
      </c>
      <c r="V27" s="357"/>
      <c r="W27" s="358"/>
      <c r="X27" s="369"/>
      <c r="Y27" s="353"/>
      <c r="Z27" s="353"/>
      <c r="AA27" s="353"/>
      <c r="AB27" s="353"/>
      <c r="AC27" s="353"/>
      <c r="AD27" s="370"/>
      <c r="AE27" s="347"/>
      <c r="AF27" s="348"/>
      <c r="AG27" s="348"/>
      <c r="AH27" s="349"/>
      <c r="AI27" s="373"/>
      <c r="AJ27" s="358"/>
      <c r="AK27" s="357"/>
      <c r="AL27" s="358"/>
      <c r="AM27" s="357"/>
      <c r="AN27" s="374"/>
      <c r="AO27" s="357"/>
      <c r="AP27" s="376"/>
    </row>
    <row r="28" spans="1:42" ht="18" customHeight="1">
      <c r="B28" s="336">
        <v>9</v>
      </c>
      <c r="C28" s="338">
        <v>0.59722222222222221</v>
      </c>
      <c r="D28" s="339">
        <v>0.4375</v>
      </c>
      <c r="E28" s="340"/>
      <c r="F28" s="392"/>
      <c r="G28" s="393"/>
      <c r="H28" s="393"/>
      <c r="I28" s="394"/>
      <c r="J28" s="402" t="str">
        <f>AG7</f>
        <v>栃木ＳＣジュニア</v>
      </c>
      <c r="K28" s="387"/>
      <c r="L28" s="387"/>
      <c r="M28" s="387"/>
      <c r="N28" s="387"/>
      <c r="O28" s="387"/>
      <c r="P28" s="410"/>
      <c r="Q28" s="355">
        <f t="shared" ref="Q28" si="14">IF(OR(S28="",S29=""),"",S28+S29)</f>
        <v>1</v>
      </c>
      <c r="R28" s="356"/>
      <c r="S28" s="37">
        <v>0</v>
      </c>
      <c r="T28" s="38" t="s">
        <v>38</v>
      </c>
      <c r="U28" s="37">
        <v>0</v>
      </c>
      <c r="V28" s="355">
        <f t="shared" ref="V28" si="15">IF(OR(U28="",U29=""),"",U28+U29)</f>
        <v>1</v>
      </c>
      <c r="W28" s="356"/>
      <c r="X28" s="355" t="str">
        <f>AG8</f>
        <v>国本ＪＳＣ</v>
      </c>
      <c r="Y28" s="387"/>
      <c r="Z28" s="387"/>
      <c r="AA28" s="387"/>
      <c r="AB28" s="387"/>
      <c r="AC28" s="387"/>
      <c r="AD28" s="388"/>
      <c r="AE28" s="392"/>
      <c r="AF28" s="393"/>
      <c r="AG28" s="393"/>
      <c r="AH28" s="394"/>
      <c r="AI28" s="398">
        <v>4</v>
      </c>
      <c r="AJ28" s="356"/>
      <c r="AK28" s="355">
        <v>5</v>
      </c>
      <c r="AL28" s="356"/>
      <c r="AM28" s="355">
        <f>AK28</f>
        <v>5</v>
      </c>
      <c r="AN28" s="402"/>
      <c r="AO28" s="355" t="s">
        <v>37</v>
      </c>
      <c r="AP28" s="404"/>
    </row>
    <row r="29" spans="1:42" ht="18" customHeight="1" thickBot="1">
      <c r="B29" s="406"/>
      <c r="C29" s="407"/>
      <c r="D29" s="408"/>
      <c r="E29" s="409"/>
      <c r="F29" s="395"/>
      <c r="G29" s="396"/>
      <c r="H29" s="396"/>
      <c r="I29" s="397"/>
      <c r="J29" s="390"/>
      <c r="K29" s="390"/>
      <c r="L29" s="390"/>
      <c r="M29" s="390"/>
      <c r="N29" s="390"/>
      <c r="O29" s="390"/>
      <c r="P29" s="411"/>
      <c r="Q29" s="401"/>
      <c r="R29" s="400"/>
      <c r="S29" s="43">
        <v>1</v>
      </c>
      <c r="T29" s="44" t="s">
        <v>36</v>
      </c>
      <c r="U29" s="43">
        <v>1</v>
      </c>
      <c r="V29" s="401"/>
      <c r="W29" s="400"/>
      <c r="X29" s="389"/>
      <c r="Y29" s="390"/>
      <c r="Z29" s="390"/>
      <c r="AA29" s="390"/>
      <c r="AB29" s="390"/>
      <c r="AC29" s="390"/>
      <c r="AD29" s="391"/>
      <c r="AE29" s="395"/>
      <c r="AF29" s="396"/>
      <c r="AG29" s="396"/>
      <c r="AH29" s="397"/>
      <c r="AI29" s="399"/>
      <c r="AJ29" s="400"/>
      <c r="AK29" s="401"/>
      <c r="AL29" s="400"/>
      <c r="AM29" s="401"/>
      <c r="AN29" s="403"/>
      <c r="AO29" s="401"/>
      <c r="AP29" s="405"/>
    </row>
    <row r="30" spans="1:42" s="52" customFormat="1" ht="18" customHeight="1" thickBot="1">
      <c r="A30" s="45"/>
      <c r="B30" s="46"/>
      <c r="C30" s="47"/>
      <c r="D30" s="47"/>
      <c r="E30" s="47"/>
      <c r="F30" s="46"/>
      <c r="G30" s="46"/>
      <c r="H30" s="46"/>
      <c r="I30" s="46"/>
      <c r="J30" s="46"/>
      <c r="K30" s="48"/>
      <c r="L30" s="48"/>
      <c r="M30" s="49"/>
      <c r="N30" s="50"/>
      <c r="O30" s="49"/>
      <c r="P30" s="48"/>
      <c r="Q30" s="48"/>
      <c r="R30" s="46"/>
      <c r="S30" s="46"/>
      <c r="T30" s="46"/>
      <c r="U30" s="46"/>
      <c r="V30" s="46"/>
      <c r="W30" s="51"/>
      <c r="X30" s="51"/>
      <c r="Y30" s="51"/>
      <c r="Z30" s="51"/>
      <c r="AA30" s="51"/>
      <c r="AB30" s="51"/>
      <c r="AC30" s="45"/>
    </row>
    <row r="31" spans="1:42" ht="18" customHeight="1" thickBot="1">
      <c r="D31" s="412" t="s">
        <v>14</v>
      </c>
      <c r="E31" s="413"/>
      <c r="F31" s="413"/>
      <c r="G31" s="413"/>
      <c r="H31" s="413"/>
      <c r="I31" s="413"/>
      <c r="J31" s="413" t="s">
        <v>10</v>
      </c>
      <c r="K31" s="413"/>
      <c r="L31" s="413"/>
      <c r="M31" s="413"/>
      <c r="N31" s="413"/>
      <c r="O31" s="413"/>
      <c r="P31" s="413"/>
      <c r="Q31" s="413"/>
      <c r="R31" s="413" t="s">
        <v>15</v>
      </c>
      <c r="S31" s="413"/>
      <c r="T31" s="413"/>
      <c r="U31" s="413"/>
      <c r="V31" s="413"/>
      <c r="W31" s="413"/>
      <c r="X31" s="413"/>
      <c r="Y31" s="413"/>
      <c r="Z31" s="413"/>
      <c r="AA31" s="413" t="s">
        <v>16</v>
      </c>
      <c r="AB31" s="413"/>
      <c r="AC31" s="413"/>
      <c r="AD31" s="413" t="s">
        <v>17</v>
      </c>
      <c r="AE31" s="413"/>
      <c r="AF31" s="413"/>
      <c r="AG31" s="413"/>
      <c r="AH31" s="413"/>
      <c r="AI31" s="413"/>
      <c r="AJ31" s="413"/>
      <c r="AK31" s="413"/>
      <c r="AL31" s="413"/>
      <c r="AM31" s="414"/>
    </row>
    <row r="32" spans="1:42" ht="18" customHeight="1">
      <c r="D32" s="415" t="s">
        <v>423</v>
      </c>
      <c r="E32" s="416"/>
      <c r="F32" s="416"/>
      <c r="G32" s="416"/>
      <c r="H32" s="416"/>
      <c r="I32" s="416"/>
      <c r="J32" s="417" t="s">
        <v>425</v>
      </c>
      <c r="K32" s="417"/>
      <c r="L32" s="417"/>
      <c r="M32" s="417"/>
      <c r="N32" s="417"/>
      <c r="O32" s="417"/>
      <c r="P32" s="417"/>
      <c r="Q32" s="417"/>
      <c r="R32" s="417" t="s">
        <v>426</v>
      </c>
      <c r="S32" s="417"/>
      <c r="T32" s="417"/>
      <c r="U32" s="417"/>
      <c r="V32" s="417"/>
      <c r="W32" s="417"/>
      <c r="X32" s="417"/>
      <c r="Y32" s="417"/>
      <c r="Z32" s="417"/>
      <c r="AA32" s="418">
        <v>32</v>
      </c>
      <c r="AB32" s="418"/>
      <c r="AC32" s="418"/>
      <c r="AD32" s="419" t="s">
        <v>428</v>
      </c>
      <c r="AE32" s="419"/>
      <c r="AF32" s="419"/>
      <c r="AG32" s="419"/>
      <c r="AH32" s="419"/>
      <c r="AI32" s="419"/>
      <c r="AJ32" s="419"/>
      <c r="AK32" s="419"/>
      <c r="AL32" s="419"/>
      <c r="AM32" s="420"/>
    </row>
    <row r="33" spans="2:42" ht="18" customHeight="1">
      <c r="D33" s="421" t="s">
        <v>423</v>
      </c>
      <c r="E33" s="422"/>
      <c r="F33" s="422"/>
      <c r="G33" s="422"/>
      <c r="H33" s="422"/>
      <c r="I33" s="422"/>
      <c r="J33" s="422" t="s">
        <v>425</v>
      </c>
      <c r="K33" s="422"/>
      <c r="L33" s="422"/>
      <c r="M33" s="422"/>
      <c r="N33" s="422"/>
      <c r="O33" s="422"/>
      <c r="P33" s="422"/>
      <c r="Q33" s="422"/>
      <c r="R33" s="422" t="s">
        <v>427</v>
      </c>
      <c r="S33" s="422"/>
      <c r="T33" s="422"/>
      <c r="U33" s="422"/>
      <c r="V33" s="422"/>
      <c r="W33" s="422"/>
      <c r="X33" s="422"/>
      <c r="Y33" s="422"/>
      <c r="Z33" s="422"/>
      <c r="AA33" s="422">
        <v>33</v>
      </c>
      <c r="AB33" s="422"/>
      <c r="AC33" s="422"/>
      <c r="AD33" s="423" t="s">
        <v>429</v>
      </c>
      <c r="AE33" s="423"/>
      <c r="AF33" s="423"/>
      <c r="AG33" s="423"/>
      <c r="AH33" s="423"/>
      <c r="AI33" s="423"/>
      <c r="AJ33" s="423"/>
      <c r="AK33" s="423"/>
      <c r="AL33" s="423"/>
      <c r="AM33" s="424"/>
    </row>
    <row r="34" spans="2:42" ht="18" customHeight="1" thickBot="1">
      <c r="D34" s="425" t="s">
        <v>18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7"/>
      <c r="AE34" s="427"/>
      <c r="AF34" s="427"/>
      <c r="AG34" s="427"/>
      <c r="AH34" s="427"/>
      <c r="AI34" s="427"/>
      <c r="AJ34" s="427"/>
      <c r="AK34" s="427"/>
      <c r="AL34" s="427"/>
      <c r="AM34" s="428"/>
    </row>
    <row r="38" spans="2:42" ht="18" customHeight="1">
      <c r="C38" s="329" t="s">
        <v>3</v>
      </c>
      <c r="D38" s="329"/>
      <c r="E38" s="329"/>
      <c r="F38" s="329"/>
      <c r="G38" s="329" t="s">
        <v>40</v>
      </c>
      <c r="H38" s="329"/>
      <c r="I38" s="329"/>
      <c r="J38" s="329"/>
      <c r="K38" s="329"/>
      <c r="L38" s="329"/>
      <c r="M38" s="329"/>
      <c r="N38" s="329"/>
      <c r="O38" s="329"/>
      <c r="P38" s="329" t="s">
        <v>5</v>
      </c>
      <c r="Q38" s="329"/>
      <c r="R38" s="329"/>
      <c r="S38" s="329"/>
      <c r="T38" s="329" t="s">
        <v>31</v>
      </c>
      <c r="U38" s="329"/>
      <c r="V38" s="329"/>
      <c r="W38" s="329"/>
      <c r="X38" s="329"/>
      <c r="Y38" s="329"/>
      <c r="Z38" s="329"/>
      <c r="AA38" s="329"/>
      <c r="AB38" s="329"/>
      <c r="AC38" s="329" t="s">
        <v>32</v>
      </c>
      <c r="AD38" s="329"/>
      <c r="AE38" s="329"/>
      <c r="AF38" s="329"/>
      <c r="AG38" s="331">
        <v>43351</v>
      </c>
      <c r="AH38" s="331"/>
      <c r="AI38" s="331"/>
      <c r="AJ38" s="331"/>
      <c r="AK38" s="331"/>
      <c r="AL38" s="331"/>
      <c r="AM38" s="331"/>
      <c r="AN38" s="331"/>
      <c r="AO38" s="331"/>
      <c r="AP38" s="28"/>
    </row>
    <row r="39" spans="2:42" ht="18" customHeight="1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0"/>
      <c r="AB39" s="30"/>
      <c r="AC39" s="30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2:42" ht="18" customHeight="1">
      <c r="C40" s="327">
        <v>1</v>
      </c>
      <c r="D40" s="327"/>
      <c r="E40" s="328" t="str">
        <f>$E$6</f>
        <v>陽東ＳＳＳ</v>
      </c>
      <c r="F40" s="328"/>
      <c r="G40" s="328"/>
      <c r="H40" s="328"/>
      <c r="I40" s="328"/>
      <c r="J40" s="328"/>
      <c r="K40" s="328"/>
      <c r="L40" s="328"/>
      <c r="M40" s="328"/>
      <c r="N40" s="328"/>
      <c r="O40" s="31"/>
      <c r="P40" s="31"/>
      <c r="Q40" s="327">
        <v>4</v>
      </c>
      <c r="R40" s="327"/>
      <c r="S40" s="328" t="str">
        <f>$S$6</f>
        <v>石井ＦＣ</v>
      </c>
      <c r="T40" s="328"/>
      <c r="U40" s="328"/>
      <c r="V40" s="328"/>
      <c r="W40" s="328"/>
      <c r="X40" s="328"/>
      <c r="Y40" s="328"/>
      <c r="Z40" s="328"/>
      <c r="AA40" s="328"/>
      <c r="AB40" s="328"/>
      <c r="AC40" s="32"/>
      <c r="AD40" s="33"/>
      <c r="AE40" s="327">
        <v>7</v>
      </c>
      <c r="AF40" s="327"/>
      <c r="AG40" s="328" t="str">
        <f>$AG$6</f>
        <v>ＦＣブロケード</v>
      </c>
      <c r="AH40" s="328"/>
      <c r="AI40" s="328"/>
      <c r="AJ40" s="328"/>
      <c r="AK40" s="328"/>
      <c r="AL40" s="328"/>
      <c r="AM40" s="328"/>
      <c r="AN40" s="328"/>
      <c r="AO40" s="328"/>
      <c r="AP40" s="328"/>
    </row>
    <row r="41" spans="2:42" ht="18" customHeight="1">
      <c r="C41" s="334">
        <v>2</v>
      </c>
      <c r="D41" s="334"/>
      <c r="E41" s="335" t="str">
        <f>$E$7</f>
        <v>姿川第一ＦＣ</v>
      </c>
      <c r="F41" s="335"/>
      <c r="G41" s="335"/>
      <c r="H41" s="335"/>
      <c r="I41" s="335"/>
      <c r="J41" s="335"/>
      <c r="K41" s="335"/>
      <c r="L41" s="335"/>
      <c r="M41" s="335"/>
      <c r="N41" s="335"/>
      <c r="O41" s="31"/>
      <c r="P41" s="31"/>
      <c r="Q41" s="334">
        <v>5</v>
      </c>
      <c r="R41" s="334"/>
      <c r="S41" s="335" t="str">
        <f>$S$7</f>
        <v>シャルムグランツＳＣ</v>
      </c>
      <c r="T41" s="335"/>
      <c r="U41" s="335"/>
      <c r="V41" s="335"/>
      <c r="W41" s="335"/>
      <c r="X41" s="335"/>
      <c r="Y41" s="335"/>
      <c r="Z41" s="335"/>
      <c r="AA41" s="335"/>
      <c r="AB41" s="335"/>
      <c r="AC41" s="32"/>
      <c r="AD41" s="33"/>
      <c r="AE41" s="334">
        <v>8</v>
      </c>
      <c r="AF41" s="334"/>
      <c r="AG41" s="335" t="str">
        <f>$AG$7</f>
        <v>栃木ＳＣジュニア</v>
      </c>
      <c r="AH41" s="335"/>
      <c r="AI41" s="335"/>
      <c r="AJ41" s="335"/>
      <c r="AK41" s="335"/>
      <c r="AL41" s="335"/>
      <c r="AM41" s="335"/>
      <c r="AN41" s="335"/>
      <c r="AO41" s="335"/>
      <c r="AP41" s="335"/>
    </row>
    <row r="42" spans="2:42" ht="18" customHeight="1">
      <c r="C42" s="332">
        <v>3</v>
      </c>
      <c r="D42" s="332"/>
      <c r="E42" s="333" t="str">
        <f>$E$8</f>
        <v>豊郷ＪＦＣ宇都宮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1"/>
      <c r="P42" s="31"/>
      <c r="Q42" s="332">
        <v>6</v>
      </c>
      <c r="R42" s="332"/>
      <c r="S42" s="333" t="str">
        <f>$S$8</f>
        <v>ｕｎｉｏｎ ｓｃ</v>
      </c>
      <c r="T42" s="333"/>
      <c r="U42" s="333"/>
      <c r="V42" s="333"/>
      <c r="W42" s="333"/>
      <c r="X42" s="333"/>
      <c r="Y42" s="333"/>
      <c r="Z42" s="333"/>
      <c r="AA42" s="333"/>
      <c r="AB42" s="333"/>
      <c r="AC42" s="32"/>
      <c r="AD42" s="33"/>
      <c r="AE42" s="332">
        <v>9</v>
      </c>
      <c r="AF42" s="332"/>
      <c r="AG42" s="333" t="str">
        <f>$AG$8</f>
        <v>国本ＪＳＣ</v>
      </c>
      <c r="AH42" s="333"/>
      <c r="AI42" s="333"/>
      <c r="AJ42" s="333"/>
      <c r="AK42" s="333"/>
      <c r="AL42" s="333"/>
      <c r="AM42" s="333"/>
      <c r="AN42" s="333"/>
      <c r="AO42" s="333"/>
      <c r="AP42" s="333"/>
    </row>
    <row r="43" spans="2:42" ht="18" customHeight="1">
      <c r="C43" s="34"/>
      <c r="D43" s="29"/>
      <c r="E43" s="29"/>
      <c r="F43" s="29"/>
      <c r="G43" s="29"/>
      <c r="H43" s="2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9"/>
      <c r="U43" s="35"/>
      <c r="V43" s="29"/>
      <c r="W43" s="35"/>
      <c r="X43" s="29"/>
      <c r="Y43" s="35"/>
      <c r="Z43" s="29"/>
      <c r="AA43" s="35"/>
      <c r="AB43" s="29"/>
      <c r="AC43" s="29"/>
    </row>
    <row r="44" spans="2:42" ht="18" customHeight="1" thickBot="1">
      <c r="B44" s="27" t="s">
        <v>41</v>
      </c>
    </row>
    <row r="45" spans="2:42" ht="18" customHeight="1" thickBot="1">
      <c r="B45" s="36"/>
      <c r="C45" s="359" t="s">
        <v>9</v>
      </c>
      <c r="D45" s="360"/>
      <c r="E45" s="361"/>
      <c r="F45" s="362" t="s">
        <v>34</v>
      </c>
      <c r="G45" s="363"/>
      <c r="H45" s="363"/>
      <c r="I45" s="364"/>
      <c r="J45" s="360" t="s">
        <v>10</v>
      </c>
      <c r="K45" s="363"/>
      <c r="L45" s="363"/>
      <c r="M45" s="363"/>
      <c r="N45" s="363"/>
      <c r="O45" s="363"/>
      <c r="P45" s="365"/>
      <c r="Q45" s="366" t="s">
        <v>25</v>
      </c>
      <c r="R45" s="366"/>
      <c r="S45" s="366"/>
      <c r="T45" s="366"/>
      <c r="U45" s="366"/>
      <c r="V45" s="366"/>
      <c r="W45" s="366"/>
      <c r="X45" s="378" t="s">
        <v>10</v>
      </c>
      <c r="Y45" s="363"/>
      <c r="Z45" s="363"/>
      <c r="AA45" s="363"/>
      <c r="AB45" s="363"/>
      <c r="AC45" s="363"/>
      <c r="AD45" s="364"/>
      <c r="AE45" s="362" t="s">
        <v>34</v>
      </c>
      <c r="AF45" s="363"/>
      <c r="AG45" s="363"/>
      <c r="AH45" s="364"/>
      <c r="AI45" s="359" t="s">
        <v>12</v>
      </c>
      <c r="AJ45" s="377"/>
      <c r="AK45" s="378" t="s">
        <v>13</v>
      </c>
      <c r="AL45" s="377"/>
      <c r="AM45" s="378" t="s">
        <v>13</v>
      </c>
      <c r="AN45" s="360"/>
      <c r="AO45" s="378" t="s">
        <v>35</v>
      </c>
      <c r="AP45" s="361"/>
    </row>
    <row r="46" spans="2:42" ht="18" customHeight="1">
      <c r="B46" s="336">
        <v>1</v>
      </c>
      <c r="C46" s="338">
        <v>0.375</v>
      </c>
      <c r="D46" s="339"/>
      <c r="E46" s="340"/>
      <c r="F46" s="344"/>
      <c r="G46" s="345"/>
      <c r="H46" s="345"/>
      <c r="I46" s="346"/>
      <c r="J46" s="350" t="str">
        <f>E40</f>
        <v>陽東ＳＳＳ</v>
      </c>
      <c r="K46" s="351"/>
      <c r="L46" s="351"/>
      <c r="M46" s="351"/>
      <c r="N46" s="351"/>
      <c r="O46" s="351"/>
      <c r="P46" s="352"/>
      <c r="Q46" s="355">
        <f>IF(OR(S46="",S47=""),"",S46+S47)</f>
        <v>0</v>
      </c>
      <c r="R46" s="356"/>
      <c r="S46" s="37">
        <v>0</v>
      </c>
      <c r="T46" s="38" t="s">
        <v>36</v>
      </c>
      <c r="U46" s="37">
        <v>3</v>
      </c>
      <c r="V46" s="355">
        <f>IF(OR(U46="",U47=""),"",U46+U47)</f>
        <v>3</v>
      </c>
      <c r="W46" s="356"/>
      <c r="X46" s="367" t="str">
        <f>E42</f>
        <v>豊郷ＪＦＣ宇都宮</v>
      </c>
      <c r="Y46" s="351"/>
      <c r="Z46" s="351"/>
      <c r="AA46" s="351"/>
      <c r="AB46" s="351"/>
      <c r="AC46" s="351"/>
      <c r="AD46" s="368"/>
      <c r="AE46" s="344"/>
      <c r="AF46" s="345"/>
      <c r="AG46" s="345"/>
      <c r="AH46" s="346"/>
      <c r="AI46" s="371">
        <v>6</v>
      </c>
      <c r="AJ46" s="372"/>
      <c r="AK46" s="367">
        <v>8</v>
      </c>
      <c r="AL46" s="372"/>
      <c r="AM46" s="367">
        <f>AK46</f>
        <v>8</v>
      </c>
      <c r="AN46" s="350"/>
      <c r="AO46" s="367" t="s">
        <v>37</v>
      </c>
      <c r="AP46" s="375"/>
    </row>
    <row r="47" spans="2:42" ht="18" customHeight="1">
      <c r="B47" s="337"/>
      <c r="C47" s="341"/>
      <c r="D47" s="342"/>
      <c r="E47" s="343"/>
      <c r="F47" s="347"/>
      <c r="G47" s="348"/>
      <c r="H47" s="348"/>
      <c r="I47" s="349"/>
      <c r="J47" s="353"/>
      <c r="K47" s="353"/>
      <c r="L47" s="353"/>
      <c r="M47" s="353"/>
      <c r="N47" s="353"/>
      <c r="O47" s="353"/>
      <c r="P47" s="354"/>
      <c r="Q47" s="357"/>
      <c r="R47" s="358"/>
      <c r="S47" s="39">
        <v>0</v>
      </c>
      <c r="T47" s="40" t="s">
        <v>36</v>
      </c>
      <c r="U47" s="39">
        <v>0</v>
      </c>
      <c r="V47" s="357"/>
      <c r="W47" s="358"/>
      <c r="X47" s="369"/>
      <c r="Y47" s="353"/>
      <c r="Z47" s="353"/>
      <c r="AA47" s="353"/>
      <c r="AB47" s="353"/>
      <c r="AC47" s="353"/>
      <c r="AD47" s="370"/>
      <c r="AE47" s="347"/>
      <c r="AF47" s="348"/>
      <c r="AG47" s="348"/>
      <c r="AH47" s="349"/>
      <c r="AI47" s="373"/>
      <c r="AJ47" s="358"/>
      <c r="AK47" s="357"/>
      <c r="AL47" s="358"/>
      <c r="AM47" s="357"/>
      <c r="AN47" s="374"/>
      <c r="AO47" s="357"/>
      <c r="AP47" s="376"/>
    </row>
    <row r="48" spans="2:42" ht="18" customHeight="1">
      <c r="B48" s="337">
        <v>2</v>
      </c>
      <c r="C48" s="341">
        <v>0.40277777777777773</v>
      </c>
      <c r="D48" s="342">
        <v>0.4375</v>
      </c>
      <c r="E48" s="343"/>
      <c r="F48" s="347"/>
      <c r="G48" s="348"/>
      <c r="H48" s="348"/>
      <c r="I48" s="349"/>
      <c r="J48" s="384" t="str">
        <f>S42</f>
        <v>ｕｎｉｏｎ ｓｃ</v>
      </c>
      <c r="K48" s="380"/>
      <c r="L48" s="380"/>
      <c r="M48" s="380"/>
      <c r="N48" s="380"/>
      <c r="O48" s="380"/>
      <c r="P48" s="386"/>
      <c r="Q48" s="379">
        <f t="shared" ref="Q48" si="16">IF(OR(S48="",S49=""),"",S48+S49)</f>
        <v>0</v>
      </c>
      <c r="R48" s="383"/>
      <c r="S48" s="41">
        <v>0</v>
      </c>
      <c r="T48" s="42" t="s">
        <v>36</v>
      </c>
      <c r="U48" s="41">
        <v>3</v>
      </c>
      <c r="V48" s="379">
        <f t="shared" ref="V48" si="17">IF(OR(U48="",U49=""),"",U48+U49)</f>
        <v>8</v>
      </c>
      <c r="W48" s="383"/>
      <c r="X48" s="379" t="str">
        <f>AG41</f>
        <v>栃木ＳＣジュニア</v>
      </c>
      <c r="Y48" s="380"/>
      <c r="Z48" s="380"/>
      <c r="AA48" s="380"/>
      <c r="AB48" s="380"/>
      <c r="AC48" s="380"/>
      <c r="AD48" s="381"/>
      <c r="AE48" s="347"/>
      <c r="AF48" s="348"/>
      <c r="AG48" s="348"/>
      <c r="AH48" s="349"/>
      <c r="AI48" s="382">
        <v>1</v>
      </c>
      <c r="AJ48" s="383"/>
      <c r="AK48" s="379">
        <v>3</v>
      </c>
      <c r="AL48" s="383"/>
      <c r="AM48" s="379">
        <f>AK48</f>
        <v>3</v>
      </c>
      <c r="AN48" s="384"/>
      <c r="AO48" s="379" t="s">
        <v>37</v>
      </c>
      <c r="AP48" s="385"/>
    </row>
    <row r="49" spans="1:43" ht="18" customHeight="1">
      <c r="B49" s="337"/>
      <c r="C49" s="341"/>
      <c r="D49" s="342"/>
      <c r="E49" s="343"/>
      <c r="F49" s="347"/>
      <c r="G49" s="348"/>
      <c r="H49" s="348"/>
      <c r="I49" s="349"/>
      <c r="J49" s="353"/>
      <c r="K49" s="353"/>
      <c r="L49" s="353"/>
      <c r="M49" s="353"/>
      <c r="N49" s="353"/>
      <c r="O49" s="353"/>
      <c r="P49" s="354"/>
      <c r="Q49" s="357"/>
      <c r="R49" s="358"/>
      <c r="S49" s="39">
        <v>0</v>
      </c>
      <c r="T49" s="40" t="s">
        <v>36</v>
      </c>
      <c r="U49" s="39">
        <v>5</v>
      </c>
      <c r="V49" s="357"/>
      <c r="W49" s="358"/>
      <c r="X49" s="369"/>
      <c r="Y49" s="353"/>
      <c r="Z49" s="353"/>
      <c r="AA49" s="353"/>
      <c r="AB49" s="353"/>
      <c r="AC49" s="353"/>
      <c r="AD49" s="370"/>
      <c r="AE49" s="347"/>
      <c r="AF49" s="348"/>
      <c r="AG49" s="348"/>
      <c r="AH49" s="349"/>
      <c r="AI49" s="373"/>
      <c r="AJ49" s="358"/>
      <c r="AK49" s="357"/>
      <c r="AL49" s="358"/>
      <c r="AM49" s="357"/>
      <c r="AN49" s="374"/>
      <c r="AO49" s="357"/>
      <c r="AP49" s="376"/>
    </row>
    <row r="50" spans="1:43" ht="18" customHeight="1">
      <c r="B50" s="337">
        <v>3</v>
      </c>
      <c r="C50" s="341">
        <v>0.43055555555555558</v>
      </c>
      <c r="D50" s="342"/>
      <c r="E50" s="343"/>
      <c r="F50" s="347"/>
      <c r="G50" s="348"/>
      <c r="H50" s="348"/>
      <c r="I50" s="349"/>
      <c r="J50" s="384" t="str">
        <f>E41</f>
        <v>姿川第一ＦＣ</v>
      </c>
      <c r="K50" s="380"/>
      <c r="L50" s="380"/>
      <c r="M50" s="380"/>
      <c r="N50" s="380"/>
      <c r="O50" s="380"/>
      <c r="P50" s="386"/>
      <c r="Q50" s="379">
        <f t="shared" ref="Q50" si="18">IF(OR(S50="",S51=""),"",S50+S51)</f>
        <v>1</v>
      </c>
      <c r="R50" s="383"/>
      <c r="S50" s="41">
        <v>0</v>
      </c>
      <c r="T50" s="42" t="s">
        <v>36</v>
      </c>
      <c r="U50" s="41">
        <v>0</v>
      </c>
      <c r="V50" s="379">
        <f t="shared" ref="V50" si="19">IF(OR(U50="",U51=""),"",U50+U51)</f>
        <v>1</v>
      </c>
      <c r="W50" s="383"/>
      <c r="X50" s="379" t="str">
        <f>S40</f>
        <v>石井ＦＣ</v>
      </c>
      <c r="Y50" s="380"/>
      <c r="Z50" s="380"/>
      <c r="AA50" s="380"/>
      <c r="AB50" s="380"/>
      <c r="AC50" s="380"/>
      <c r="AD50" s="381"/>
      <c r="AE50" s="347"/>
      <c r="AF50" s="348"/>
      <c r="AG50" s="348"/>
      <c r="AH50" s="349"/>
      <c r="AI50" s="382">
        <v>7</v>
      </c>
      <c r="AJ50" s="383"/>
      <c r="AK50" s="379">
        <v>9</v>
      </c>
      <c r="AL50" s="383"/>
      <c r="AM50" s="379">
        <f>AK50</f>
        <v>9</v>
      </c>
      <c r="AN50" s="384"/>
      <c r="AO50" s="379" t="s">
        <v>37</v>
      </c>
      <c r="AP50" s="385"/>
    </row>
    <row r="51" spans="1:43" ht="18" customHeight="1">
      <c r="B51" s="337"/>
      <c r="C51" s="341"/>
      <c r="D51" s="342"/>
      <c r="E51" s="343"/>
      <c r="F51" s="347"/>
      <c r="G51" s="348"/>
      <c r="H51" s="348"/>
      <c r="I51" s="349"/>
      <c r="J51" s="353"/>
      <c r="K51" s="353"/>
      <c r="L51" s="353"/>
      <c r="M51" s="353"/>
      <c r="N51" s="353"/>
      <c r="O51" s="353"/>
      <c r="P51" s="354"/>
      <c r="Q51" s="357"/>
      <c r="R51" s="358"/>
      <c r="S51" s="39">
        <v>1</v>
      </c>
      <c r="T51" s="40" t="s">
        <v>36</v>
      </c>
      <c r="U51" s="39">
        <v>1</v>
      </c>
      <c r="V51" s="357"/>
      <c r="W51" s="358"/>
      <c r="X51" s="369"/>
      <c r="Y51" s="353"/>
      <c r="Z51" s="353"/>
      <c r="AA51" s="353"/>
      <c r="AB51" s="353"/>
      <c r="AC51" s="353"/>
      <c r="AD51" s="370"/>
      <c r="AE51" s="347"/>
      <c r="AF51" s="348"/>
      <c r="AG51" s="348"/>
      <c r="AH51" s="349"/>
      <c r="AI51" s="373"/>
      <c r="AJ51" s="358"/>
      <c r="AK51" s="357"/>
      <c r="AL51" s="358"/>
      <c r="AM51" s="357"/>
      <c r="AN51" s="374"/>
      <c r="AO51" s="357"/>
      <c r="AP51" s="376"/>
    </row>
    <row r="52" spans="1:43" ht="18" customHeight="1">
      <c r="B52" s="337">
        <v>4</v>
      </c>
      <c r="C52" s="341">
        <v>0.45833333333333331</v>
      </c>
      <c r="D52" s="342">
        <v>0.4375</v>
      </c>
      <c r="E52" s="343"/>
      <c r="F52" s="347"/>
      <c r="G52" s="348"/>
      <c r="H52" s="348"/>
      <c r="I52" s="349"/>
      <c r="J52" s="384" t="str">
        <f>AG40</f>
        <v>ＦＣブロケード</v>
      </c>
      <c r="K52" s="380"/>
      <c r="L52" s="380"/>
      <c r="M52" s="380"/>
      <c r="N52" s="380"/>
      <c r="O52" s="380"/>
      <c r="P52" s="386"/>
      <c r="Q52" s="379">
        <f t="shared" ref="Q52" si="20">IF(OR(S52="",S53=""),"",S52+S53)</f>
        <v>0</v>
      </c>
      <c r="R52" s="383"/>
      <c r="S52" s="41">
        <v>0</v>
      </c>
      <c r="T52" s="42" t="s">
        <v>36</v>
      </c>
      <c r="U52" s="41">
        <v>4</v>
      </c>
      <c r="V52" s="379">
        <f t="shared" ref="V52" si="21">IF(OR(U52="",U53=""),"",U52+U53)</f>
        <v>6</v>
      </c>
      <c r="W52" s="383"/>
      <c r="X52" s="379" t="str">
        <f>AG42</f>
        <v>国本ＪＳＣ</v>
      </c>
      <c r="Y52" s="380"/>
      <c r="Z52" s="380"/>
      <c r="AA52" s="380"/>
      <c r="AB52" s="380"/>
      <c r="AC52" s="380"/>
      <c r="AD52" s="381"/>
      <c r="AE52" s="347"/>
      <c r="AF52" s="348"/>
      <c r="AG52" s="348"/>
      <c r="AH52" s="349"/>
      <c r="AI52" s="382">
        <v>2</v>
      </c>
      <c r="AJ52" s="383"/>
      <c r="AK52" s="379">
        <v>4</v>
      </c>
      <c r="AL52" s="383"/>
      <c r="AM52" s="379">
        <f>AK52</f>
        <v>4</v>
      </c>
      <c r="AN52" s="384"/>
      <c r="AO52" s="379" t="s">
        <v>37</v>
      </c>
      <c r="AP52" s="385"/>
    </row>
    <row r="53" spans="1:43" ht="18" customHeight="1">
      <c r="B53" s="337"/>
      <c r="C53" s="341"/>
      <c r="D53" s="342"/>
      <c r="E53" s="343"/>
      <c r="F53" s="347"/>
      <c r="G53" s="348"/>
      <c r="H53" s="348"/>
      <c r="I53" s="349"/>
      <c r="J53" s="353"/>
      <c r="K53" s="353"/>
      <c r="L53" s="353"/>
      <c r="M53" s="353"/>
      <c r="N53" s="353"/>
      <c r="O53" s="353"/>
      <c r="P53" s="354"/>
      <c r="Q53" s="357"/>
      <c r="R53" s="358"/>
      <c r="S53" s="39">
        <v>0</v>
      </c>
      <c r="T53" s="40" t="s">
        <v>36</v>
      </c>
      <c r="U53" s="39">
        <v>2</v>
      </c>
      <c r="V53" s="357"/>
      <c r="W53" s="358"/>
      <c r="X53" s="369"/>
      <c r="Y53" s="353"/>
      <c r="Z53" s="353"/>
      <c r="AA53" s="353"/>
      <c r="AB53" s="353"/>
      <c r="AC53" s="353"/>
      <c r="AD53" s="370"/>
      <c r="AE53" s="347"/>
      <c r="AF53" s="348"/>
      <c r="AG53" s="348"/>
      <c r="AH53" s="349"/>
      <c r="AI53" s="373"/>
      <c r="AJ53" s="358"/>
      <c r="AK53" s="357"/>
      <c r="AL53" s="358"/>
      <c r="AM53" s="357"/>
      <c r="AN53" s="374"/>
      <c r="AO53" s="357"/>
      <c r="AP53" s="376"/>
    </row>
    <row r="54" spans="1:43" ht="18" customHeight="1">
      <c r="B54" s="337">
        <v>5</v>
      </c>
      <c r="C54" s="341">
        <v>0.4861111111111111</v>
      </c>
      <c r="D54" s="342"/>
      <c r="E54" s="343"/>
      <c r="F54" s="347"/>
      <c r="G54" s="348"/>
      <c r="H54" s="348"/>
      <c r="I54" s="349"/>
      <c r="J54" s="384" t="str">
        <f>E42</f>
        <v>豊郷ＪＦＣ宇都宮</v>
      </c>
      <c r="K54" s="380"/>
      <c r="L54" s="380"/>
      <c r="M54" s="380"/>
      <c r="N54" s="380"/>
      <c r="O54" s="380"/>
      <c r="P54" s="386"/>
      <c r="Q54" s="379">
        <f t="shared" ref="Q54" si="22">IF(OR(S54="",S55=""),"",S54+S55)</f>
        <v>4</v>
      </c>
      <c r="R54" s="383"/>
      <c r="S54" s="41">
        <v>2</v>
      </c>
      <c r="T54" s="42" t="s">
        <v>36</v>
      </c>
      <c r="U54" s="41">
        <v>0</v>
      </c>
      <c r="V54" s="379">
        <f t="shared" ref="V54" si="23">IF(OR(U54="",U55=""),"",U54+U55)</f>
        <v>0</v>
      </c>
      <c r="W54" s="383"/>
      <c r="X54" s="379" t="str">
        <f>S41</f>
        <v>シャルムグランツＳＣ</v>
      </c>
      <c r="Y54" s="380"/>
      <c r="Z54" s="380"/>
      <c r="AA54" s="380"/>
      <c r="AB54" s="380"/>
      <c r="AC54" s="380"/>
      <c r="AD54" s="381"/>
      <c r="AE54" s="347"/>
      <c r="AF54" s="348"/>
      <c r="AG54" s="348"/>
      <c r="AH54" s="349"/>
      <c r="AI54" s="382">
        <v>8</v>
      </c>
      <c r="AJ54" s="383"/>
      <c r="AK54" s="379">
        <v>1</v>
      </c>
      <c r="AL54" s="383"/>
      <c r="AM54" s="379">
        <f>AK54</f>
        <v>1</v>
      </c>
      <c r="AN54" s="384"/>
      <c r="AO54" s="379" t="s">
        <v>37</v>
      </c>
      <c r="AP54" s="385"/>
    </row>
    <row r="55" spans="1:43" ht="18" customHeight="1">
      <c r="B55" s="337"/>
      <c r="C55" s="341"/>
      <c r="D55" s="342"/>
      <c r="E55" s="343"/>
      <c r="F55" s="347"/>
      <c r="G55" s="348"/>
      <c r="H55" s="348"/>
      <c r="I55" s="349"/>
      <c r="J55" s="353"/>
      <c r="K55" s="353"/>
      <c r="L55" s="353"/>
      <c r="M55" s="353"/>
      <c r="N55" s="353"/>
      <c r="O55" s="353"/>
      <c r="P55" s="354"/>
      <c r="Q55" s="357"/>
      <c r="R55" s="358"/>
      <c r="S55" s="39">
        <v>2</v>
      </c>
      <c r="T55" s="40" t="s">
        <v>36</v>
      </c>
      <c r="U55" s="39">
        <v>0</v>
      </c>
      <c r="V55" s="357"/>
      <c r="W55" s="358"/>
      <c r="X55" s="369"/>
      <c r="Y55" s="353"/>
      <c r="Z55" s="353"/>
      <c r="AA55" s="353"/>
      <c r="AB55" s="353"/>
      <c r="AC55" s="353"/>
      <c r="AD55" s="370"/>
      <c r="AE55" s="347"/>
      <c r="AF55" s="348"/>
      <c r="AG55" s="348"/>
      <c r="AH55" s="349"/>
      <c r="AI55" s="373"/>
      <c r="AJ55" s="358"/>
      <c r="AK55" s="357"/>
      <c r="AL55" s="358"/>
      <c r="AM55" s="357"/>
      <c r="AN55" s="374"/>
      <c r="AO55" s="357"/>
      <c r="AP55" s="376"/>
    </row>
    <row r="56" spans="1:43" ht="18" customHeight="1">
      <c r="B56" s="337">
        <v>6</v>
      </c>
      <c r="C56" s="341">
        <v>0.51388888888888895</v>
      </c>
      <c r="D56" s="342"/>
      <c r="E56" s="343"/>
      <c r="F56" s="347"/>
      <c r="G56" s="348"/>
      <c r="H56" s="348"/>
      <c r="I56" s="349"/>
      <c r="J56" s="384" t="str">
        <f>E40</f>
        <v>陽東ＳＳＳ</v>
      </c>
      <c r="K56" s="380"/>
      <c r="L56" s="380"/>
      <c r="M56" s="380"/>
      <c r="N56" s="380"/>
      <c r="O56" s="380"/>
      <c r="P56" s="386"/>
      <c r="Q56" s="379">
        <f t="shared" ref="Q56" si="24">IF(OR(S56="",S57=""),"",S56+S57)</f>
        <v>0</v>
      </c>
      <c r="R56" s="383"/>
      <c r="S56" s="41">
        <v>0</v>
      </c>
      <c r="T56" s="42" t="s">
        <v>36</v>
      </c>
      <c r="U56" s="41">
        <v>8</v>
      </c>
      <c r="V56" s="379">
        <f t="shared" ref="V56" si="25">IF(OR(U56="",U57=""),"",U56+U57)</f>
        <v>11</v>
      </c>
      <c r="W56" s="383"/>
      <c r="X56" s="379" t="str">
        <f>AG41</f>
        <v>栃木ＳＣジュニア</v>
      </c>
      <c r="Y56" s="380"/>
      <c r="Z56" s="380"/>
      <c r="AA56" s="380"/>
      <c r="AB56" s="380"/>
      <c r="AC56" s="380"/>
      <c r="AD56" s="381"/>
      <c r="AE56" s="347"/>
      <c r="AF56" s="348"/>
      <c r="AG56" s="348"/>
      <c r="AH56" s="349"/>
      <c r="AI56" s="382">
        <v>3</v>
      </c>
      <c r="AJ56" s="383"/>
      <c r="AK56" s="379">
        <v>5</v>
      </c>
      <c r="AL56" s="383"/>
      <c r="AM56" s="379">
        <f>AK56</f>
        <v>5</v>
      </c>
      <c r="AN56" s="384"/>
      <c r="AO56" s="379" t="s">
        <v>37</v>
      </c>
      <c r="AP56" s="385"/>
    </row>
    <row r="57" spans="1:43" ht="18" customHeight="1">
      <c r="B57" s="337"/>
      <c r="C57" s="341"/>
      <c r="D57" s="342"/>
      <c r="E57" s="343"/>
      <c r="F57" s="347"/>
      <c r="G57" s="348"/>
      <c r="H57" s="348"/>
      <c r="I57" s="349"/>
      <c r="J57" s="353"/>
      <c r="K57" s="353"/>
      <c r="L57" s="353"/>
      <c r="M57" s="353"/>
      <c r="N57" s="353"/>
      <c r="O57" s="353"/>
      <c r="P57" s="354"/>
      <c r="Q57" s="357"/>
      <c r="R57" s="358"/>
      <c r="S57" s="39">
        <v>0</v>
      </c>
      <c r="T57" s="40" t="s">
        <v>36</v>
      </c>
      <c r="U57" s="39">
        <v>3</v>
      </c>
      <c r="V57" s="357"/>
      <c r="W57" s="358"/>
      <c r="X57" s="369"/>
      <c r="Y57" s="353"/>
      <c r="Z57" s="353"/>
      <c r="AA57" s="353"/>
      <c r="AB57" s="353"/>
      <c r="AC57" s="353"/>
      <c r="AD57" s="370"/>
      <c r="AE57" s="347"/>
      <c r="AF57" s="348"/>
      <c r="AG57" s="348"/>
      <c r="AH57" s="349"/>
      <c r="AI57" s="373"/>
      <c r="AJ57" s="358"/>
      <c r="AK57" s="357"/>
      <c r="AL57" s="358"/>
      <c r="AM57" s="357"/>
      <c r="AN57" s="374"/>
      <c r="AO57" s="357"/>
      <c r="AP57" s="376"/>
    </row>
    <row r="58" spans="1:43" ht="18" customHeight="1">
      <c r="B58" s="337">
        <v>7</v>
      </c>
      <c r="C58" s="341">
        <v>0.54166666666666663</v>
      </c>
      <c r="D58" s="342"/>
      <c r="E58" s="343"/>
      <c r="F58" s="347"/>
      <c r="G58" s="348"/>
      <c r="H58" s="348"/>
      <c r="I58" s="349"/>
      <c r="J58" s="384" t="str">
        <f>S40</f>
        <v>石井ＦＣ</v>
      </c>
      <c r="K58" s="380"/>
      <c r="L58" s="380"/>
      <c r="M58" s="380"/>
      <c r="N58" s="380"/>
      <c r="O58" s="380"/>
      <c r="P58" s="386"/>
      <c r="Q58" s="379">
        <f t="shared" ref="Q58" si="26">IF(OR(S58="",S59=""),"",S58+S59)</f>
        <v>1</v>
      </c>
      <c r="R58" s="383"/>
      <c r="S58" s="41">
        <v>0</v>
      </c>
      <c r="T58" s="42" t="s">
        <v>36</v>
      </c>
      <c r="U58" s="41">
        <v>2</v>
      </c>
      <c r="V58" s="379">
        <f t="shared" ref="V58" si="27">IF(OR(U58="",U59=""),"",U58+U59)</f>
        <v>3</v>
      </c>
      <c r="W58" s="383"/>
      <c r="X58" s="379" t="str">
        <f>S42</f>
        <v>ｕｎｉｏｎ ｓｃ</v>
      </c>
      <c r="Y58" s="380"/>
      <c r="Z58" s="380"/>
      <c r="AA58" s="380"/>
      <c r="AB58" s="380"/>
      <c r="AC58" s="380"/>
      <c r="AD58" s="381"/>
      <c r="AE58" s="347"/>
      <c r="AF58" s="348"/>
      <c r="AG58" s="348"/>
      <c r="AH58" s="349"/>
      <c r="AI58" s="382">
        <v>9</v>
      </c>
      <c r="AJ58" s="383"/>
      <c r="AK58" s="379">
        <v>2</v>
      </c>
      <c r="AL58" s="383"/>
      <c r="AM58" s="379">
        <f>AK58</f>
        <v>2</v>
      </c>
      <c r="AN58" s="384"/>
      <c r="AO58" s="379" t="s">
        <v>37</v>
      </c>
      <c r="AP58" s="385"/>
    </row>
    <row r="59" spans="1:43" ht="18" customHeight="1">
      <c r="B59" s="337"/>
      <c r="C59" s="341"/>
      <c r="D59" s="342"/>
      <c r="E59" s="343"/>
      <c r="F59" s="347"/>
      <c r="G59" s="348"/>
      <c r="H59" s="348"/>
      <c r="I59" s="349"/>
      <c r="J59" s="353"/>
      <c r="K59" s="353"/>
      <c r="L59" s="353"/>
      <c r="M59" s="353"/>
      <c r="N59" s="353"/>
      <c r="O59" s="353"/>
      <c r="P59" s="354"/>
      <c r="Q59" s="357"/>
      <c r="R59" s="358"/>
      <c r="S59" s="39">
        <v>1</v>
      </c>
      <c r="T59" s="40" t="s">
        <v>36</v>
      </c>
      <c r="U59" s="39">
        <v>1</v>
      </c>
      <c r="V59" s="357"/>
      <c r="W59" s="358"/>
      <c r="X59" s="369"/>
      <c r="Y59" s="353"/>
      <c r="Z59" s="353"/>
      <c r="AA59" s="353"/>
      <c r="AB59" s="353"/>
      <c r="AC59" s="353"/>
      <c r="AD59" s="370"/>
      <c r="AE59" s="347"/>
      <c r="AF59" s="348"/>
      <c r="AG59" s="348"/>
      <c r="AH59" s="349"/>
      <c r="AI59" s="373"/>
      <c r="AJ59" s="358"/>
      <c r="AK59" s="357"/>
      <c r="AL59" s="358"/>
      <c r="AM59" s="357"/>
      <c r="AN59" s="374"/>
      <c r="AO59" s="357"/>
      <c r="AP59" s="376"/>
    </row>
    <row r="60" spans="1:43" ht="18" customHeight="1">
      <c r="B60" s="432">
        <v>8</v>
      </c>
      <c r="C60" s="434">
        <v>0.56944444444444442</v>
      </c>
      <c r="D60" s="435">
        <v>0.4375</v>
      </c>
      <c r="E60" s="436"/>
      <c r="F60" s="429"/>
      <c r="G60" s="430"/>
      <c r="H60" s="430"/>
      <c r="I60" s="431"/>
      <c r="J60" s="382" t="str">
        <f>E41</f>
        <v>姿川第一ＦＣ</v>
      </c>
      <c r="K60" s="384"/>
      <c r="L60" s="384"/>
      <c r="M60" s="384"/>
      <c r="N60" s="384"/>
      <c r="O60" s="384"/>
      <c r="P60" s="383"/>
      <c r="Q60" s="379">
        <f t="shared" ref="Q60" si="28">IF(OR(S60="",S61=""),"",S60+S61)</f>
        <v>0</v>
      </c>
      <c r="R60" s="383"/>
      <c r="S60" s="41">
        <v>0</v>
      </c>
      <c r="T60" s="42" t="s">
        <v>36</v>
      </c>
      <c r="U60" s="41">
        <v>5</v>
      </c>
      <c r="V60" s="379">
        <f t="shared" ref="V60" si="29">IF(OR(U60="",U61=""),"",U60+U61)</f>
        <v>6</v>
      </c>
      <c r="W60" s="383"/>
      <c r="X60" s="379" t="str">
        <f>AG42</f>
        <v>国本ＪＳＣ</v>
      </c>
      <c r="Y60" s="384"/>
      <c r="Z60" s="384"/>
      <c r="AA60" s="384"/>
      <c r="AB60" s="384"/>
      <c r="AC60" s="384"/>
      <c r="AD60" s="385"/>
      <c r="AE60" s="429"/>
      <c r="AF60" s="430"/>
      <c r="AG60" s="430"/>
      <c r="AH60" s="431"/>
      <c r="AI60" s="382">
        <v>5</v>
      </c>
      <c r="AJ60" s="383"/>
      <c r="AK60" s="379">
        <v>7</v>
      </c>
      <c r="AL60" s="383"/>
      <c r="AM60" s="379">
        <f>AK60</f>
        <v>7</v>
      </c>
      <c r="AN60" s="383"/>
      <c r="AO60" s="379" t="s">
        <v>39</v>
      </c>
      <c r="AP60" s="385"/>
    </row>
    <row r="61" spans="1:43" ht="18" customHeight="1">
      <c r="B61" s="433"/>
      <c r="C61" s="338"/>
      <c r="D61" s="339"/>
      <c r="E61" s="340"/>
      <c r="F61" s="392"/>
      <c r="G61" s="393"/>
      <c r="H61" s="393"/>
      <c r="I61" s="394"/>
      <c r="J61" s="373"/>
      <c r="K61" s="374"/>
      <c r="L61" s="374"/>
      <c r="M61" s="374"/>
      <c r="N61" s="374"/>
      <c r="O61" s="374"/>
      <c r="P61" s="358"/>
      <c r="Q61" s="357"/>
      <c r="R61" s="358"/>
      <c r="S61" s="39">
        <v>0</v>
      </c>
      <c r="T61" s="40" t="s">
        <v>38</v>
      </c>
      <c r="U61" s="39">
        <v>1</v>
      </c>
      <c r="V61" s="357"/>
      <c r="W61" s="358"/>
      <c r="X61" s="357"/>
      <c r="Y61" s="374"/>
      <c r="Z61" s="374"/>
      <c r="AA61" s="374"/>
      <c r="AB61" s="374"/>
      <c r="AC61" s="374"/>
      <c r="AD61" s="376"/>
      <c r="AE61" s="392"/>
      <c r="AF61" s="393"/>
      <c r="AG61" s="393"/>
      <c r="AH61" s="394"/>
      <c r="AI61" s="373"/>
      <c r="AJ61" s="358"/>
      <c r="AK61" s="357"/>
      <c r="AL61" s="358"/>
      <c r="AM61" s="357"/>
      <c r="AN61" s="358"/>
      <c r="AO61" s="357"/>
      <c r="AP61" s="376"/>
    </row>
    <row r="62" spans="1:43" s="52" customFormat="1" ht="18" customHeight="1">
      <c r="A62" s="45"/>
      <c r="B62" s="336">
        <v>9</v>
      </c>
      <c r="C62" s="338">
        <v>0.59722222222222221</v>
      </c>
      <c r="D62" s="339">
        <v>0.4375</v>
      </c>
      <c r="E62" s="340"/>
      <c r="F62" s="392"/>
      <c r="G62" s="393"/>
      <c r="H62" s="393"/>
      <c r="I62" s="394"/>
      <c r="J62" s="402" t="str">
        <f>S41</f>
        <v>シャルムグランツＳＣ</v>
      </c>
      <c r="K62" s="387"/>
      <c r="L62" s="387"/>
      <c r="M62" s="387"/>
      <c r="N62" s="387"/>
      <c r="O62" s="387"/>
      <c r="P62" s="410"/>
      <c r="Q62" s="355">
        <f t="shared" ref="Q62" si="30">IF(OR(S62="",S63=""),"",S62+S63)</f>
        <v>0</v>
      </c>
      <c r="R62" s="356"/>
      <c r="S62" s="37">
        <v>0</v>
      </c>
      <c r="T62" s="38" t="s">
        <v>38</v>
      </c>
      <c r="U62" s="37">
        <v>1</v>
      </c>
      <c r="V62" s="355">
        <f t="shared" ref="V62" si="31">IF(OR(U62="",U63=""),"",U62+U63)</f>
        <v>1</v>
      </c>
      <c r="W62" s="356"/>
      <c r="X62" s="355" t="str">
        <f>AG40</f>
        <v>ＦＣブロケード</v>
      </c>
      <c r="Y62" s="387"/>
      <c r="Z62" s="387"/>
      <c r="AA62" s="387"/>
      <c r="AB62" s="387"/>
      <c r="AC62" s="387"/>
      <c r="AD62" s="388"/>
      <c r="AE62" s="392"/>
      <c r="AF62" s="393"/>
      <c r="AG62" s="393"/>
      <c r="AH62" s="394"/>
      <c r="AI62" s="398">
        <v>4</v>
      </c>
      <c r="AJ62" s="356"/>
      <c r="AK62" s="355">
        <v>6</v>
      </c>
      <c r="AL62" s="356"/>
      <c r="AM62" s="355">
        <f>AK62</f>
        <v>6</v>
      </c>
      <c r="AN62" s="402"/>
      <c r="AO62" s="355" t="s">
        <v>39</v>
      </c>
      <c r="AP62" s="404"/>
      <c r="AQ62" s="27"/>
    </row>
    <row r="63" spans="1:43" ht="18" customHeight="1" thickBot="1">
      <c r="B63" s="406"/>
      <c r="C63" s="407"/>
      <c r="D63" s="408"/>
      <c r="E63" s="409"/>
      <c r="F63" s="395"/>
      <c r="G63" s="396"/>
      <c r="H63" s="396"/>
      <c r="I63" s="397"/>
      <c r="J63" s="390"/>
      <c r="K63" s="390"/>
      <c r="L63" s="390"/>
      <c r="M63" s="390"/>
      <c r="N63" s="390"/>
      <c r="O63" s="390"/>
      <c r="P63" s="411"/>
      <c r="Q63" s="401"/>
      <c r="R63" s="400"/>
      <c r="S63" s="43">
        <v>0</v>
      </c>
      <c r="T63" s="44" t="s">
        <v>38</v>
      </c>
      <c r="U63" s="43">
        <v>0</v>
      </c>
      <c r="V63" s="401"/>
      <c r="W63" s="400"/>
      <c r="X63" s="389"/>
      <c r="Y63" s="390"/>
      <c r="Z63" s="390"/>
      <c r="AA63" s="390"/>
      <c r="AB63" s="390"/>
      <c r="AC63" s="390"/>
      <c r="AD63" s="391"/>
      <c r="AE63" s="395"/>
      <c r="AF63" s="396"/>
      <c r="AG63" s="396"/>
      <c r="AH63" s="397"/>
      <c r="AI63" s="399"/>
      <c r="AJ63" s="400"/>
      <c r="AK63" s="401"/>
      <c r="AL63" s="400"/>
      <c r="AM63" s="401"/>
      <c r="AN63" s="403"/>
      <c r="AO63" s="401"/>
      <c r="AP63" s="405"/>
    </row>
    <row r="64" spans="1:43" ht="18" customHeight="1" thickBot="1">
      <c r="B64" s="46"/>
      <c r="C64" s="47"/>
      <c r="D64" s="47"/>
      <c r="E64" s="47"/>
      <c r="F64" s="46"/>
      <c r="G64" s="46"/>
      <c r="H64" s="46"/>
      <c r="I64" s="46"/>
      <c r="J64" s="46"/>
      <c r="K64" s="48"/>
      <c r="L64" s="48"/>
      <c r="M64" s="49"/>
      <c r="N64" s="50"/>
      <c r="O64" s="49"/>
      <c r="P64" s="48"/>
      <c r="Q64" s="48"/>
      <c r="R64" s="46"/>
      <c r="S64" s="46"/>
      <c r="T64" s="46"/>
      <c r="U64" s="46"/>
      <c r="V64" s="46"/>
      <c r="W64" s="51"/>
      <c r="X64" s="51"/>
      <c r="Y64" s="51"/>
      <c r="Z64" s="51"/>
      <c r="AA64" s="51"/>
      <c r="AB64" s="51"/>
      <c r="AC64" s="45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2:42" ht="18" customHeight="1" thickBot="1">
      <c r="D65" s="412" t="s">
        <v>14</v>
      </c>
      <c r="E65" s="413"/>
      <c r="F65" s="413"/>
      <c r="G65" s="413"/>
      <c r="H65" s="413"/>
      <c r="I65" s="413"/>
      <c r="J65" s="413" t="s">
        <v>10</v>
      </c>
      <c r="K65" s="413"/>
      <c r="L65" s="413"/>
      <c r="M65" s="413"/>
      <c r="N65" s="413"/>
      <c r="O65" s="413"/>
      <c r="P65" s="413"/>
      <c r="Q65" s="413"/>
      <c r="R65" s="413" t="s">
        <v>15</v>
      </c>
      <c r="S65" s="413"/>
      <c r="T65" s="413"/>
      <c r="U65" s="413"/>
      <c r="V65" s="413"/>
      <c r="W65" s="413"/>
      <c r="X65" s="413"/>
      <c r="Y65" s="413"/>
      <c r="Z65" s="413"/>
      <c r="AA65" s="413" t="s">
        <v>16</v>
      </c>
      <c r="AB65" s="413"/>
      <c r="AC65" s="413"/>
      <c r="AD65" s="413" t="s">
        <v>17</v>
      </c>
      <c r="AE65" s="413"/>
      <c r="AF65" s="413"/>
      <c r="AG65" s="413"/>
      <c r="AH65" s="413"/>
      <c r="AI65" s="413"/>
      <c r="AJ65" s="413"/>
      <c r="AK65" s="413"/>
      <c r="AL65" s="413"/>
      <c r="AM65" s="414"/>
    </row>
    <row r="66" spans="2:42" ht="18" customHeight="1">
      <c r="D66" s="415" t="s">
        <v>18</v>
      </c>
      <c r="E66" s="416"/>
      <c r="F66" s="416"/>
      <c r="G66" s="416"/>
      <c r="H66" s="416"/>
      <c r="I66" s="416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8"/>
      <c r="AB66" s="418"/>
      <c r="AC66" s="418"/>
      <c r="AD66" s="419"/>
      <c r="AE66" s="419"/>
      <c r="AF66" s="419"/>
      <c r="AG66" s="419"/>
      <c r="AH66" s="419"/>
      <c r="AI66" s="419"/>
      <c r="AJ66" s="419"/>
      <c r="AK66" s="419"/>
      <c r="AL66" s="419"/>
      <c r="AM66" s="420"/>
    </row>
    <row r="67" spans="2:42" ht="18" customHeight="1">
      <c r="D67" s="421" t="s">
        <v>18</v>
      </c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3"/>
      <c r="AE67" s="423"/>
      <c r="AF67" s="423"/>
      <c r="AG67" s="423"/>
      <c r="AH67" s="423"/>
      <c r="AI67" s="423"/>
      <c r="AJ67" s="423"/>
      <c r="AK67" s="423"/>
      <c r="AL67" s="423"/>
      <c r="AM67" s="424"/>
    </row>
    <row r="68" spans="2:42" ht="18" customHeight="1" thickBot="1">
      <c r="D68" s="425" t="s">
        <v>18</v>
      </c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7"/>
      <c r="AE68" s="427"/>
      <c r="AF68" s="427"/>
      <c r="AG68" s="427"/>
      <c r="AH68" s="427"/>
      <c r="AI68" s="427"/>
      <c r="AJ68" s="427"/>
      <c r="AK68" s="427"/>
      <c r="AL68" s="427"/>
      <c r="AM68" s="428"/>
    </row>
    <row r="72" spans="2:42" ht="18" customHeight="1">
      <c r="C72" s="329" t="s">
        <v>3</v>
      </c>
      <c r="D72" s="329"/>
      <c r="E72" s="329"/>
      <c r="F72" s="329"/>
      <c r="G72" s="329" t="s">
        <v>42</v>
      </c>
      <c r="H72" s="329"/>
      <c r="I72" s="329"/>
      <c r="J72" s="329"/>
      <c r="K72" s="329"/>
      <c r="L72" s="329"/>
      <c r="M72" s="329"/>
      <c r="N72" s="329"/>
      <c r="O72" s="329"/>
      <c r="P72" s="329" t="s">
        <v>5</v>
      </c>
      <c r="Q72" s="329"/>
      <c r="R72" s="329"/>
      <c r="S72" s="329"/>
      <c r="T72" s="329" t="s">
        <v>43</v>
      </c>
      <c r="U72" s="329"/>
      <c r="V72" s="329"/>
      <c r="W72" s="329"/>
      <c r="X72" s="329"/>
      <c r="Y72" s="329"/>
      <c r="Z72" s="329"/>
      <c r="AA72" s="329"/>
      <c r="AB72" s="329"/>
      <c r="AC72" s="329" t="s">
        <v>32</v>
      </c>
      <c r="AD72" s="329"/>
      <c r="AE72" s="329"/>
      <c r="AF72" s="329"/>
      <c r="AG72" s="331">
        <v>43352</v>
      </c>
      <c r="AH72" s="331"/>
      <c r="AI72" s="331"/>
      <c r="AJ72" s="331"/>
      <c r="AK72" s="331"/>
      <c r="AL72" s="331"/>
      <c r="AM72" s="331"/>
      <c r="AN72" s="331"/>
      <c r="AO72" s="331"/>
      <c r="AP72" s="28"/>
    </row>
    <row r="73" spans="2:42" ht="18" customHeight="1"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0"/>
      <c r="X73" s="30"/>
      <c r="Y73" s="30"/>
      <c r="Z73" s="30"/>
      <c r="AA73" s="30"/>
      <c r="AB73" s="30"/>
      <c r="AC73" s="30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2:42" ht="18" customHeight="1">
      <c r="C74" s="327">
        <v>1</v>
      </c>
      <c r="D74" s="327"/>
      <c r="E74" s="328" t="str">
        <f>$E$6</f>
        <v>陽東ＳＳＳ</v>
      </c>
      <c r="F74" s="328"/>
      <c r="G74" s="328"/>
      <c r="H74" s="328"/>
      <c r="I74" s="328"/>
      <c r="J74" s="328"/>
      <c r="K74" s="328"/>
      <c r="L74" s="328"/>
      <c r="M74" s="328"/>
      <c r="N74" s="328"/>
      <c r="O74" s="31"/>
      <c r="P74" s="31"/>
      <c r="Q74" s="327">
        <v>4</v>
      </c>
      <c r="R74" s="327"/>
      <c r="S74" s="328" t="str">
        <f>$S$6</f>
        <v>石井ＦＣ</v>
      </c>
      <c r="T74" s="328"/>
      <c r="U74" s="328"/>
      <c r="V74" s="328"/>
      <c r="W74" s="328"/>
      <c r="X74" s="328"/>
      <c r="Y74" s="328"/>
      <c r="Z74" s="328"/>
      <c r="AA74" s="328"/>
      <c r="AB74" s="328"/>
      <c r="AC74" s="32"/>
      <c r="AD74" s="33"/>
      <c r="AE74" s="327">
        <v>7</v>
      </c>
      <c r="AF74" s="327"/>
      <c r="AG74" s="328" t="str">
        <f>$AG$6</f>
        <v>ＦＣブロケード</v>
      </c>
      <c r="AH74" s="328"/>
      <c r="AI74" s="328"/>
      <c r="AJ74" s="328"/>
      <c r="AK74" s="328"/>
      <c r="AL74" s="328"/>
      <c r="AM74" s="328"/>
      <c r="AN74" s="328"/>
      <c r="AO74" s="328"/>
      <c r="AP74" s="328"/>
    </row>
    <row r="75" spans="2:42" ht="18" customHeight="1">
      <c r="C75" s="334">
        <v>2</v>
      </c>
      <c r="D75" s="334"/>
      <c r="E75" s="335" t="str">
        <f>$E$7</f>
        <v>姿川第一ＦＣ</v>
      </c>
      <c r="F75" s="335"/>
      <c r="G75" s="335"/>
      <c r="H75" s="335"/>
      <c r="I75" s="335"/>
      <c r="J75" s="335"/>
      <c r="K75" s="335"/>
      <c r="L75" s="335"/>
      <c r="M75" s="335"/>
      <c r="N75" s="335"/>
      <c r="O75" s="31"/>
      <c r="P75" s="31"/>
      <c r="Q75" s="334">
        <v>5</v>
      </c>
      <c r="R75" s="334"/>
      <c r="S75" s="335" t="str">
        <f>$S$7</f>
        <v>シャルムグランツＳＣ</v>
      </c>
      <c r="T75" s="335"/>
      <c r="U75" s="335"/>
      <c r="V75" s="335"/>
      <c r="W75" s="335"/>
      <c r="X75" s="335"/>
      <c r="Y75" s="335"/>
      <c r="Z75" s="335"/>
      <c r="AA75" s="335"/>
      <c r="AB75" s="335"/>
      <c r="AC75" s="32"/>
      <c r="AD75" s="33"/>
      <c r="AE75" s="334">
        <v>8</v>
      </c>
      <c r="AF75" s="334"/>
      <c r="AG75" s="335" t="str">
        <f>$AG$7</f>
        <v>栃木ＳＣジュニア</v>
      </c>
      <c r="AH75" s="335"/>
      <c r="AI75" s="335"/>
      <c r="AJ75" s="335"/>
      <c r="AK75" s="335"/>
      <c r="AL75" s="335"/>
      <c r="AM75" s="335"/>
      <c r="AN75" s="335"/>
      <c r="AO75" s="335"/>
      <c r="AP75" s="335"/>
    </row>
    <row r="76" spans="2:42" ht="18" customHeight="1">
      <c r="C76" s="332">
        <v>3</v>
      </c>
      <c r="D76" s="332"/>
      <c r="E76" s="333" t="str">
        <f>$E$8</f>
        <v>豊郷ＪＦＣ宇都宮</v>
      </c>
      <c r="F76" s="333"/>
      <c r="G76" s="333"/>
      <c r="H76" s="333"/>
      <c r="I76" s="333"/>
      <c r="J76" s="333"/>
      <c r="K76" s="333"/>
      <c r="L76" s="333"/>
      <c r="M76" s="333"/>
      <c r="N76" s="333"/>
      <c r="O76" s="31"/>
      <c r="P76" s="31"/>
      <c r="Q76" s="332">
        <v>6</v>
      </c>
      <c r="R76" s="332"/>
      <c r="S76" s="333" t="str">
        <f>$S$8</f>
        <v>ｕｎｉｏｎ ｓｃ</v>
      </c>
      <c r="T76" s="333"/>
      <c r="U76" s="333"/>
      <c r="V76" s="333"/>
      <c r="W76" s="333"/>
      <c r="X76" s="333"/>
      <c r="Y76" s="333"/>
      <c r="Z76" s="333"/>
      <c r="AA76" s="333"/>
      <c r="AB76" s="333"/>
      <c r="AC76" s="32"/>
      <c r="AD76" s="33"/>
      <c r="AE76" s="332">
        <v>9</v>
      </c>
      <c r="AF76" s="332"/>
      <c r="AG76" s="333" t="str">
        <f>$AG$8</f>
        <v>国本ＪＳＣ</v>
      </c>
      <c r="AH76" s="333"/>
      <c r="AI76" s="333"/>
      <c r="AJ76" s="333"/>
      <c r="AK76" s="333"/>
      <c r="AL76" s="333"/>
      <c r="AM76" s="333"/>
      <c r="AN76" s="333"/>
      <c r="AO76" s="333"/>
      <c r="AP76" s="333"/>
    </row>
    <row r="77" spans="2:42" ht="18" customHeight="1">
      <c r="C77" s="34"/>
      <c r="D77" s="29"/>
      <c r="E77" s="29"/>
      <c r="F77" s="29"/>
      <c r="G77" s="29"/>
      <c r="H77" s="2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9"/>
      <c r="U77" s="35"/>
      <c r="V77" s="29"/>
      <c r="W77" s="35"/>
      <c r="X77" s="29"/>
      <c r="Y77" s="35"/>
      <c r="Z77" s="29"/>
      <c r="AA77" s="35"/>
      <c r="AB77" s="29"/>
      <c r="AC77" s="29"/>
    </row>
    <row r="78" spans="2:42" ht="18" customHeight="1" thickBot="1">
      <c r="B78" s="27" t="s">
        <v>41</v>
      </c>
    </row>
    <row r="79" spans="2:42" ht="18" customHeight="1" thickBot="1">
      <c r="B79" s="36"/>
      <c r="C79" s="359" t="s">
        <v>9</v>
      </c>
      <c r="D79" s="360"/>
      <c r="E79" s="361"/>
      <c r="F79" s="362" t="s">
        <v>34</v>
      </c>
      <c r="G79" s="363"/>
      <c r="H79" s="363"/>
      <c r="I79" s="364"/>
      <c r="J79" s="360" t="s">
        <v>10</v>
      </c>
      <c r="K79" s="363"/>
      <c r="L79" s="363"/>
      <c r="M79" s="363"/>
      <c r="N79" s="363"/>
      <c r="O79" s="363"/>
      <c r="P79" s="365"/>
      <c r="Q79" s="366" t="s">
        <v>25</v>
      </c>
      <c r="R79" s="366"/>
      <c r="S79" s="366"/>
      <c r="T79" s="366"/>
      <c r="U79" s="366"/>
      <c r="V79" s="366"/>
      <c r="W79" s="366"/>
      <c r="X79" s="378" t="s">
        <v>10</v>
      </c>
      <c r="Y79" s="363"/>
      <c r="Z79" s="363"/>
      <c r="AA79" s="363"/>
      <c r="AB79" s="363"/>
      <c r="AC79" s="363"/>
      <c r="AD79" s="364"/>
      <c r="AE79" s="362" t="s">
        <v>34</v>
      </c>
      <c r="AF79" s="363"/>
      <c r="AG79" s="363"/>
      <c r="AH79" s="364"/>
      <c r="AI79" s="359" t="s">
        <v>12</v>
      </c>
      <c r="AJ79" s="377"/>
      <c r="AK79" s="378" t="s">
        <v>13</v>
      </c>
      <c r="AL79" s="377"/>
      <c r="AM79" s="378" t="s">
        <v>13</v>
      </c>
      <c r="AN79" s="360"/>
      <c r="AO79" s="378" t="s">
        <v>35</v>
      </c>
      <c r="AP79" s="361"/>
    </row>
    <row r="80" spans="2:42" ht="18" customHeight="1">
      <c r="B80" s="336">
        <v>1</v>
      </c>
      <c r="C80" s="338">
        <v>0.375</v>
      </c>
      <c r="D80" s="339"/>
      <c r="E80" s="340"/>
      <c r="F80" s="344"/>
      <c r="G80" s="345"/>
      <c r="H80" s="345"/>
      <c r="I80" s="346"/>
      <c r="J80" s="350" t="str">
        <f>S74</f>
        <v>石井ＦＣ</v>
      </c>
      <c r="K80" s="351"/>
      <c r="L80" s="351"/>
      <c r="M80" s="351"/>
      <c r="N80" s="351"/>
      <c r="O80" s="351"/>
      <c r="P80" s="352"/>
      <c r="Q80" s="355">
        <f>IF(OR(S80="",S81=""),"",S80+S81)</f>
        <v>0</v>
      </c>
      <c r="R80" s="356"/>
      <c r="S80" s="37">
        <v>0</v>
      </c>
      <c r="T80" s="38" t="s">
        <v>36</v>
      </c>
      <c r="U80" s="37">
        <v>0</v>
      </c>
      <c r="V80" s="355">
        <f>IF(OR(U80="",U81=""),"",U80+U81)</f>
        <v>0</v>
      </c>
      <c r="W80" s="356"/>
      <c r="X80" s="367" t="str">
        <f>AG74</f>
        <v>ＦＣブロケード</v>
      </c>
      <c r="Y80" s="351"/>
      <c r="Z80" s="351"/>
      <c r="AA80" s="351"/>
      <c r="AB80" s="351"/>
      <c r="AC80" s="351"/>
      <c r="AD80" s="368"/>
      <c r="AE80" s="344"/>
      <c r="AF80" s="345"/>
      <c r="AG80" s="345"/>
      <c r="AH80" s="346"/>
      <c r="AI80" s="371">
        <v>5</v>
      </c>
      <c r="AJ80" s="372"/>
      <c r="AK80" s="367">
        <v>8</v>
      </c>
      <c r="AL80" s="372"/>
      <c r="AM80" s="367">
        <f>AK80</f>
        <v>8</v>
      </c>
      <c r="AN80" s="350"/>
      <c r="AO80" s="367" t="s">
        <v>37</v>
      </c>
      <c r="AP80" s="375"/>
    </row>
    <row r="81" spans="1:43" ht="18" customHeight="1">
      <c r="B81" s="337"/>
      <c r="C81" s="341"/>
      <c r="D81" s="342"/>
      <c r="E81" s="343"/>
      <c r="F81" s="347"/>
      <c r="G81" s="348"/>
      <c r="H81" s="348"/>
      <c r="I81" s="349"/>
      <c r="J81" s="353"/>
      <c r="K81" s="353"/>
      <c r="L81" s="353"/>
      <c r="M81" s="353"/>
      <c r="N81" s="353"/>
      <c r="O81" s="353"/>
      <c r="P81" s="354"/>
      <c r="Q81" s="357"/>
      <c r="R81" s="358"/>
      <c r="S81" s="39">
        <v>0</v>
      </c>
      <c r="T81" s="40" t="s">
        <v>36</v>
      </c>
      <c r="U81" s="39">
        <v>0</v>
      </c>
      <c r="V81" s="357"/>
      <c r="W81" s="358"/>
      <c r="X81" s="369"/>
      <c r="Y81" s="353"/>
      <c r="Z81" s="353"/>
      <c r="AA81" s="353"/>
      <c r="AB81" s="353"/>
      <c r="AC81" s="353"/>
      <c r="AD81" s="370"/>
      <c r="AE81" s="347"/>
      <c r="AF81" s="348"/>
      <c r="AG81" s="348"/>
      <c r="AH81" s="349"/>
      <c r="AI81" s="373"/>
      <c r="AJ81" s="358"/>
      <c r="AK81" s="357"/>
      <c r="AL81" s="358"/>
      <c r="AM81" s="357"/>
      <c r="AN81" s="374"/>
      <c r="AO81" s="357"/>
      <c r="AP81" s="376"/>
    </row>
    <row r="82" spans="1:43" ht="18" customHeight="1">
      <c r="B82" s="337">
        <v>2</v>
      </c>
      <c r="C82" s="341">
        <v>0.40277777777777773</v>
      </c>
      <c r="D82" s="342">
        <v>0.4375</v>
      </c>
      <c r="E82" s="343"/>
      <c r="F82" s="347"/>
      <c r="G82" s="348"/>
      <c r="H82" s="348"/>
      <c r="I82" s="349"/>
      <c r="J82" s="384" t="str">
        <f>S75</f>
        <v>シャルムグランツＳＣ</v>
      </c>
      <c r="K82" s="380"/>
      <c r="L82" s="380"/>
      <c r="M82" s="380"/>
      <c r="N82" s="380"/>
      <c r="O82" s="380"/>
      <c r="P82" s="386"/>
      <c r="Q82" s="379">
        <f t="shared" ref="Q82" si="32">IF(OR(S82="",S83=""),"",S82+S83)</f>
        <v>0</v>
      </c>
      <c r="R82" s="383"/>
      <c r="S82" s="41">
        <v>0</v>
      </c>
      <c r="T82" s="42" t="s">
        <v>36</v>
      </c>
      <c r="U82" s="41">
        <v>4</v>
      </c>
      <c r="V82" s="379">
        <f t="shared" ref="V82" si="33">IF(OR(U82="",U83=""),"",U82+U83)</f>
        <v>8</v>
      </c>
      <c r="W82" s="383"/>
      <c r="X82" s="379" t="str">
        <f>AG75</f>
        <v>栃木ＳＣジュニア</v>
      </c>
      <c r="Y82" s="380"/>
      <c r="Z82" s="380"/>
      <c r="AA82" s="380"/>
      <c r="AB82" s="380"/>
      <c r="AC82" s="380"/>
      <c r="AD82" s="381"/>
      <c r="AE82" s="347"/>
      <c r="AF82" s="348"/>
      <c r="AG82" s="348"/>
      <c r="AH82" s="349"/>
      <c r="AI82" s="382">
        <v>4</v>
      </c>
      <c r="AJ82" s="383"/>
      <c r="AK82" s="379">
        <v>7</v>
      </c>
      <c r="AL82" s="383"/>
      <c r="AM82" s="379">
        <f>AK82</f>
        <v>7</v>
      </c>
      <c r="AN82" s="384"/>
      <c r="AO82" s="379" t="s">
        <v>37</v>
      </c>
      <c r="AP82" s="385"/>
    </row>
    <row r="83" spans="1:43" ht="18" customHeight="1">
      <c r="B83" s="337"/>
      <c r="C83" s="341"/>
      <c r="D83" s="342"/>
      <c r="E83" s="343"/>
      <c r="F83" s="347"/>
      <c r="G83" s="348"/>
      <c r="H83" s="348"/>
      <c r="I83" s="349"/>
      <c r="J83" s="353"/>
      <c r="K83" s="353"/>
      <c r="L83" s="353"/>
      <c r="M83" s="353"/>
      <c r="N83" s="353"/>
      <c r="O83" s="353"/>
      <c r="P83" s="354"/>
      <c r="Q83" s="357"/>
      <c r="R83" s="358"/>
      <c r="S83" s="39">
        <v>0</v>
      </c>
      <c r="T83" s="40" t="s">
        <v>36</v>
      </c>
      <c r="U83" s="39">
        <v>4</v>
      </c>
      <c r="V83" s="357"/>
      <c r="W83" s="358"/>
      <c r="X83" s="369"/>
      <c r="Y83" s="353"/>
      <c r="Z83" s="353"/>
      <c r="AA83" s="353"/>
      <c r="AB83" s="353"/>
      <c r="AC83" s="353"/>
      <c r="AD83" s="370"/>
      <c r="AE83" s="347"/>
      <c r="AF83" s="348"/>
      <c r="AG83" s="348"/>
      <c r="AH83" s="349"/>
      <c r="AI83" s="373"/>
      <c r="AJ83" s="358"/>
      <c r="AK83" s="357"/>
      <c r="AL83" s="358"/>
      <c r="AM83" s="357"/>
      <c r="AN83" s="374"/>
      <c r="AO83" s="357"/>
      <c r="AP83" s="376"/>
    </row>
    <row r="84" spans="1:43" ht="18" customHeight="1">
      <c r="B84" s="337">
        <v>3</v>
      </c>
      <c r="C84" s="341">
        <v>0.43055555555555558</v>
      </c>
      <c r="D84" s="342"/>
      <c r="E84" s="343"/>
      <c r="F84" s="347"/>
      <c r="G84" s="348"/>
      <c r="H84" s="348"/>
      <c r="I84" s="349"/>
      <c r="J84" s="384" t="str">
        <f>S76</f>
        <v>ｕｎｉｏｎ ｓｃ</v>
      </c>
      <c r="K84" s="380"/>
      <c r="L84" s="380"/>
      <c r="M84" s="380"/>
      <c r="N84" s="380"/>
      <c r="O84" s="380"/>
      <c r="P84" s="386"/>
      <c r="Q84" s="379">
        <f t="shared" ref="Q84" si="34">IF(OR(S84="",S85=""),"",S84+S85)</f>
        <v>1</v>
      </c>
      <c r="R84" s="383"/>
      <c r="S84" s="41">
        <v>1</v>
      </c>
      <c r="T84" s="42" t="s">
        <v>36</v>
      </c>
      <c r="U84" s="41">
        <v>1</v>
      </c>
      <c r="V84" s="379">
        <f t="shared" ref="V84" si="35">IF(OR(U84="",U85=""),"",U84+U85)</f>
        <v>2</v>
      </c>
      <c r="W84" s="383"/>
      <c r="X84" s="379" t="str">
        <f>AG76</f>
        <v>国本ＪＳＣ</v>
      </c>
      <c r="Y84" s="380"/>
      <c r="Z84" s="380"/>
      <c r="AA84" s="380"/>
      <c r="AB84" s="380"/>
      <c r="AC84" s="380"/>
      <c r="AD84" s="381"/>
      <c r="AE84" s="347"/>
      <c r="AF84" s="348"/>
      <c r="AG84" s="348"/>
      <c r="AH84" s="349"/>
      <c r="AI84" s="382">
        <v>1</v>
      </c>
      <c r="AJ84" s="383"/>
      <c r="AK84" s="379">
        <v>4</v>
      </c>
      <c r="AL84" s="383"/>
      <c r="AM84" s="379">
        <f>AK84</f>
        <v>4</v>
      </c>
      <c r="AN84" s="384"/>
      <c r="AO84" s="379" t="s">
        <v>37</v>
      </c>
      <c r="AP84" s="385"/>
    </row>
    <row r="85" spans="1:43" ht="18" customHeight="1">
      <c r="B85" s="337"/>
      <c r="C85" s="341"/>
      <c r="D85" s="342"/>
      <c r="E85" s="343"/>
      <c r="F85" s="347"/>
      <c r="G85" s="348"/>
      <c r="H85" s="348"/>
      <c r="I85" s="349"/>
      <c r="J85" s="353"/>
      <c r="K85" s="353"/>
      <c r="L85" s="353"/>
      <c r="M85" s="353"/>
      <c r="N85" s="353"/>
      <c r="O85" s="353"/>
      <c r="P85" s="354"/>
      <c r="Q85" s="357"/>
      <c r="R85" s="358"/>
      <c r="S85" s="39">
        <v>0</v>
      </c>
      <c r="T85" s="40" t="s">
        <v>36</v>
      </c>
      <c r="U85" s="39">
        <v>1</v>
      </c>
      <c r="V85" s="357"/>
      <c r="W85" s="358"/>
      <c r="X85" s="369"/>
      <c r="Y85" s="353"/>
      <c r="Z85" s="353"/>
      <c r="AA85" s="353"/>
      <c r="AB85" s="353"/>
      <c r="AC85" s="353"/>
      <c r="AD85" s="370"/>
      <c r="AE85" s="347"/>
      <c r="AF85" s="348"/>
      <c r="AG85" s="348"/>
      <c r="AH85" s="349"/>
      <c r="AI85" s="373"/>
      <c r="AJ85" s="358"/>
      <c r="AK85" s="357"/>
      <c r="AL85" s="358"/>
      <c r="AM85" s="357"/>
      <c r="AN85" s="374"/>
      <c r="AO85" s="357"/>
      <c r="AP85" s="376"/>
    </row>
    <row r="86" spans="1:43" ht="18" customHeight="1">
      <c r="B86" s="337">
        <v>4</v>
      </c>
      <c r="C86" s="341">
        <v>0.45833333333333331</v>
      </c>
      <c r="D86" s="342">
        <v>0.4375</v>
      </c>
      <c r="E86" s="343"/>
      <c r="F86" s="347"/>
      <c r="G86" s="348"/>
      <c r="H86" s="348"/>
      <c r="I86" s="349"/>
      <c r="J86" s="384" t="str">
        <f>E74</f>
        <v>陽東ＳＳＳ</v>
      </c>
      <c r="K86" s="380"/>
      <c r="L86" s="380"/>
      <c r="M86" s="380"/>
      <c r="N86" s="380"/>
      <c r="O86" s="380"/>
      <c r="P86" s="386"/>
      <c r="Q86" s="379">
        <f t="shared" ref="Q86" si="36">IF(OR(S86="",S87=""),"",S86+S87)</f>
        <v>2</v>
      </c>
      <c r="R86" s="383"/>
      <c r="S86" s="41">
        <v>1</v>
      </c>
      <c r="T86" s="42" t="s">
        <v>36</v>
      </c>
      <c r="U86" s="41">
        <v>1</v>
      </c>
      <c r="V86" s="379">
        <f t="shared" ref="V86" si="37">IF(OR(U86="",U87=""),"",U86+U87)</f>
        <v>1</v>
      </c>
      <c r="W86" s="383"/>
      <c r="X86" s="379" t="str">
        <f>S74</f>
        <v>石井ＦＣ</v>
      </c>
      <c r="Y86" s="380"/>
      <c r="Z86" s="380"/>
      <c r="AA86" s="380"/>
      <c r="AB86" s="380"/>
      <c r="AC86" s="380"/>
      <c r="AD86" s="381"/>
      <c r="AE86" s="347"/>
      <c r="AF86" s="348"/>
      <c r="AG86" s="348"/>
      <c r="AH86" s="349"/>
      <c r="AI86" s="382">
        <v>6</v>
      </c>
      <c r="AJ86" s="383"/>
      <c r="AK86" s="379">
        <v>9</v>
      </c>
      <c r="AL86" s="383"/>
      <c r="AM86" s="379">
        <f>AK86</f>
        <v>9</v>
      </c>
      <c r="AN86" s="384"/>
      <c r="AO86" s="379" t="s">
        <v>37</v>
      </c>
      <c r="AP86" s="385"/>
    </row>
    <row r="87" spans="1:43" ht="18" customHeight="1">
      <c r="B87" s="337"/>
      <c r="C87" s="341"/>
      <c r="D87" s="342"/>
      <c r="E87" s="343"/>
      <c r="F87" s="347"/>
      <c r="G87" s="348"/>
      <c r="H87" s="348"/>
      <c r="I87" s="349"/>
      <c r="J87" s="353"/>
      <c r="K87" s="353"/>
      <c r="L87" s="353"/>
      <c r="M87" s="353"/>
      <c r="N87" s="353"/>
      <c r="O87" s="353"/>
      <c r="P87" s="354"/>
      <c r="Q87" s="357"/>
      <c r="R87" s="358"/>
      <c r="S87" s="39">
        <v>1</v>
      </c>
      <c r="T87" s="40" t="s">
        <v>36</v>
      </c>
      <c r="U87" s="39">
        <v>0</v>
      </c>
      <c r="V87" s="357"/>
      <c r="W87" s="358"/>
      <c r="X87" s="369"/>
      <c r="Y87" s="353"/>
      <c r="Z87" s="353"/>
      <c r="AA87" s="353"/>
      <c r="AB87" s="353"/>
      <c r="AC87" s="353"/>
      <c r="AD87" s="370"/>
      <c r="AE87" s="347"/>
      <c r="AF87" s="348"/>
      <c r="AG87" s="348"/>
      <c r="AH87" s="349"/>
      <c r="AI87" s="373"/>
      <c r="AJ87" s="358"/>
      <c r="AK87" s="357"/>
      <c r="AL87" s="358"/>
      <c r="AM87" s="357"/>
      <c r="AN87" s="374"/>
      <c r="AO87" s="357"/>
      <c r="AP87" s="376"/>
    </row>
    <row r="88" spans="1:43" ht="18" customHeight="1">
      <c r="B88" s="337">
        <v>5</v>
      </c>
      <c r="C88" s="341">
        <v>0.4861111111111111</v>
      </c>
      <c r="D88" s="342"/>
      <c r="E88" s="343"/>
      <c r="F88" s="347"/>
      <c r="G88" s="348"/>
      <c r="H88" s="348"/>
      <c r="I88" s="349"/>
      <c r="J88" s="384" t="str">
        <f>E75</f>
        <v>姿川第一ＦＣ</v>
      </c>
      <c r="K88" s="380"/>
      <c r="L88" s="380"/>
      <c r="M88" s="380"/>
      <c r="N88" s="380"/>
      <c r="O88" s="380"/>
      <c r="P88" s="386"/>
      <c r="Q88" s="379">
        <f t="shared" ref="Q88" si="38">IF(OR(S88="",S89=""),"",S88+S89)</f>
        <v>3</v>
      </c>
      <c r="R88" s="383"/>
      <c r="S88" s="41">
        <v>1</v>
      </c>
      <c r="T88" s="42" t="s">
        <v>36</v>
      </c>
      <c r="U88" s="41">
        <v>0</v>
      </c>
      <c r="V88" s="379">
        <f t="shared" ref="V88" si="39">IF(OR(U88="",U89=""),"",U88+U89)</f>
        <v>0</v>
      </c>
      <c r="W88" s="383"/>
      <c r="X88" s="379" t="str">
        <f>S75</f>
        <v>シャルムグランツＳＣ</v>
      </c>
      <c r="Y88" s="380"/>
      <c r="Z88" s="380"/>
      <c r="AA88" s="380"/>
      <c r="AB88" s="380"/>
      <c r="AC88" s="380"/>
      <c r="AD88" s="381"/>
      <c r="AE88" s="347"/>
      <c r="AF88" s="348"/>
      <c r="AG88" s="348"/>
      <c r="AH88" s="349"/>
      <c r="AI88" s="382">
        <v>3</v>
      </c>
      <c r="AJ88" s="383"/>
      <c r="AK88" s="379">
        <v>6</v>
      </c>
      <c r="AL88" s="383"/>
      <c r="AM88" s="379">
        <f>AK88</f>
        <v>6</v>
      </c>
      <c r="AN88" s="384"/>
      <c r="AO88" s="379" t="s">
        <v>37</v>
      </c>
      <c r="AP88" s="385"/>
    </row>
    <row r="89" spans="1:43" ht="18" customHeight="1">
      <c r="B89" s="337"/>
      <c r="C89" s="341"/>
      <c r="D89" s="342"/>
      <c r="E89" s="343"/>
      <c r="F89" s="347"/>
      <c r="G89" s="348"/>
      <c r="H89" s="348"/>
      <c r="I89" s="349"/>
      <c r="J89" s="353"/>
      <c r="K89" s="353"/>
      <c r="L89" s="353"/>
      <c r="M89" s="353"/>
      <c r="N89" s="353"/>
      <c r="O89" s="353"/>
      <c r="P89" s="354"/>
      <c r="Q89" s="357"/>
      <c r="R89" s="358"/>
      <c r="S89" s="39">
        <v>2</v>
      </c>
      <c r="T89" s="40" t="s">
        <v>36</v>
      </c>
      <c r="U89" s="39">
        <v>0</v>
      </c>
      <c r="V89" s="357"/>
      <c r="W89" s="358"/>
      <c r="X89" s="369"/>
      <c r="Y89" s="353"/>
      <c r="Z89" s="353"/>
      <c r="AA89" s="353"/>
      <c r="AB89" s="353"/>
      <c r="AC89" s="353"/>
      <c r="AD89" s="370"/>
      <c r="AE89" s="347"/>
      <c r="AF89" s="348"/>
      <c r="AG89" s="348"/>
      <c r="AH89" s="349"/>
      <c r="AI89" s="373"/>
      <c r="AJ89" s="358"/>
      <c r="AK89" s="357"/>
      <c r="AL89" s="358"/>
      <c r="AM89" s="357"/>
      <c r="AN89" s="374"/>
      <c r="AO89" s="357"/>
      <c r="AP89" s="376"/>
    </row>
    <row r="90" spans="1:43" ht="18" customHeight="1">
      <c r="B90" s="337">
        <v>6</v>
      </c>
      <c r="C90" s="341">
        <v>0.51388888888888895</v>
      </c>
      <c r="D90" s="342"/>
      <c r="E90" s="343"/>
      <c r="F90" s="347"/>
      <c r="G90" s="348"/>
      <c r="H90" s="348"/>
      <c r="I90" s="349"/>
      <c r="J90" s="384" t="str">
        <f>E76</f>
        <v>豊郷ＪＦＣ宇都宮</v>
      </c>
      <c r="K90" s="380"/>
      <c r="L90" s="380"/>
      <c r="M90" s="380"/>
      <c r="N90" s="380"/>
      <c r="O90" s="380"/>
      <c r="P90" s="386"/>
      <c r="Q90" s="379">
        <f t="shared" ref="Q90" si="40">IF(OR(S90="",S91=""),"",S90+S91)</f>
        <v>0</v>
      </c>
      <c r="R90" s="383"/>
      <c r="S90" s="41">
        <v>0</v>
      </c>
      <c r="T90" s="42" t="s">
        <v>36</v>
      </c>
      <c r="U90" s="41">
        <v>2</v>
      </c>
      <c r="V90" s="379">
        <f t="shared" ref="V90" si="41">IF(OR(U90="",U91=""),"",U90+U91)</f>
        <v>3</v>
      </c>
      <c r="W90" s="383"/>
      <c r="X90" s="379" t="str">
        <f>S76</f>
        <v>ｕｎｉｏｎ ｓｃ</v>
      </c>
      <c r="Y90" s="380"/>
      <c r="Z90" s="380"/>
      <c r="AA90" s="380"/>
      <c r="AB90" s="380"/>
      <c r="AC90" s="380"/>
      <c r="AD90" s="381"/>
      <c r="AE90" s="347"/>
      <c r="AF90" s="348"/>
      <c r="AG90" s="348"/>
      <c r="AH90" s="349"/>
      <c r="AI90" s="382">
        <v>2</v>
      </c>
      <c r="AJ90" s="383"/>
      <c r="AK90" s="379">
        <v>5</v>
      </c>
      <c r="AL90" s="383"/>
      <c r="AM90" s="379">
        <f>AK90</f>
        <v>5</v>
      </c>
      <c r="AN90" s="384"/>
      <c r="AO90" s="379" t="s">
        <v>37</v>
      </c>
      <c r="AP90" s="385"/>
    </row>
    <row r="91" spans="1:43" ht="18" customHeight="1">
      <c r="B91" s="337"/>
      <c r="C91" s="341"/>
      <c r="D91" s="342"/>
      <c r="E91" s="343"/>
      <c r="F91" s="347"/>
      <c r="G91" s="348"/>
      <c r="H91" s="348"/>
      <c r="I91" s="349"/>
      <c r="J91" s="353"/>
      <c r="K91" s="353"/>
      <c r="L91" s="353"/>
      <c r="M91" s="353"/>
      <c r="N91" s="353"/>
      <c r="O91" s="353"/>
      <c r="P91" s="354"/>
      <c r="Q91" s="357"/>
      <c r="R91" s="358"/>
      <c r="S91" s="39">
        <v>0</v>
      </c>
      <c r="T91" s="40" t="s">
        <v>36</v>
      </c>
      <c r="U91" s="39">
        <v>1</v>
      </c>
      <c r="V91" s="357"/>
      <c r="W91" s="358"/>
      <c r="X91" s="369"/>
      <c r="Y91" s="353"/>
      <c r="Z91" s="353"/>
      <c r="AA91" s="353"/>
      <c r="AB91" s="353"/>
      <c r="AC91" s="353"/>
      <c r="AD91" s="370"/>
      <c r="AE91" s="347"/>
      <c r="AF91" s="348"/>
      <c r="AG91" s="348"/>
      <c r="AH91" s="349"/>
      <c r="AI91" s="373"/>
      <c r="AJ91" s="358"/>
      <c r="AK91" s="357"/>
      <c r="AL91" s="358"/>
      <c r="AM91" s="357"/>
      <c r="AN91" s="374"/>
      <c r="AO91" s="357"/>
      <c r="AP91" s="376"/>
    </row>
    <row r="92" spans="1:43" ht="18" customHeight="1">
      <c r="B92" s="337">
        <v>7</v>
      </c>
      <c r="C92" s="341">
        <v>0.54166666666666663</v>
      </c>
      <c r="D92" s="342"/>
      <c r="E92" s="343"/>
      <c r="F92" s="347"/>
      <c r="G92" s="348"/>
      <c r="H92" s="348"/>
      <c r="I92" s="349"/>
      <c r="J92" s="384" t="str">
        <f>E74</f>
        <v>陽東ＳＳＳ</v>
      </c>
      <c r="K92" s="380"/>
      <c r="L92" s="380"/>
      <c r="M92" s="380"/>
      <c r="N92" s="380"/>
      <c r="O92" s="380"/>
      <c r="P92" s="386"/>
      <c r="Q92" s="379">
        <f t="shared" ref="Q92" si="42">IF(OR(S92="",S93=""),"",S92+S93)</f>
        <v>1</v>
      </c>
      <c r="R92" s="383"/>
      <c r="S92" s="41">
        <v>1</v>
      </c>
      <c r="T92" s="42" t="s">
        <v>36</v>
      </c>
      <c r="U92" s="41">
        <v>0</v>
      </c>
      <c r="V92" s="379">
        <f t="shared" ref="V92" si="43">IF(OR(U92="",U93=""),"",U92+U93)</f>
        <v>2</v>
      </c>
      <c r="W92" s="383"/>
      <c r="X92" s="379" t="str">
        <f>AG74</f>
        <v>ＦＣブロケード</v>
      </c>
      <c r="Y92" s="380"/>
      <c r="Z92" s="380"/>
      <c r="AA92" s="380"/>
      <c r="AB92" s="380"/>
      <c r="AC92" s="380"/>
      <c r="AD92" s="381"/>
      <c r="AE92" s="347"/>
      <c r="AF92" s="348"/>
      <c r="AG92" s="348"/>
      <c r="AH92" s="349"/>
      <c r="AI92" s="382">
        <v>8</v>
      </c>
      <c r="AJ92" s="383"/>
      <c r="AK92" s="379">
        <v>2</v>
      </c>
      <c r="AL92" s="383"/>
      <c r="AM92" s="379">
        <f>AK92</f>
        <v>2</v>
      </c>
      <c r="AN92" s="384"/>
      <c r="AO92" s="379" t="s">
        <v>37</v>
      </c>
      <c r="AP92" s="385"/>
    </row>
    <row r="93" spans="1:43" ht="18" customHeight="1">
      <c r="B93" s="337"/>
      <c r="C93" s="341"/>
      <c r="D93" s="342"/>
      <c r="E93" s="343"/>
      <c r="F93" s="347"/>
      <c r="G93" s="348"/>
      <c r="H93" s="348"/>
      <c r="I93" s="349"/>
      <c r="J93" s="353"/>
      <c r="K93" s="353"/>
      <c r="L93" s="353"/>
      <c r="M93" s="353"/>
      <c r="N93" s="353"/>
      <c r="O93" s="353"/>
      <c r="P93" s="354"/>
      <c r="Q93" s="357"/>
      <c r="R93" s="358"/>
      <c r="S93" s="39">
        <v>0</v>
      </c>
      <c r="T93" s="40" t="s">
        <v>36</v>
      </c>
      <c r="U93" s="39">
        <v>2</v>
      </c>
      <c r="V93" s="357"/>
      <c r="W93" s="358"/>
      <c r="X93" s="369"/>
      <c r="Y93" s="353"/>
      <c r="Z93" s="353"/>
      <c r="AA93" s="353"/>
      <c r="AB93" s="353"/>
      <c r="AC93" s="353"/>
      <c r="AD93" s="370"/>
      <c r="AE93" s="347"/>
      <c r="AF93" s="348"/>
      <c r="AG93" s="348"/>
      <c r="AH93" s="349"/>
      <c r="AI93" s="373"/>
      <c r="AJ93" s="358"/>
      <c r="AK93" s="357"/>
      <c r="AL93" s="358"/>
      <c r="AM93" s="357"/>
      <c r="AN93" s="374"/>
      <c r="AO93" s="357"/>
      <c r="AP93" s="376"/>
    </row>
    <row r="94" spans="1:43" ht="18" customHeight="1">
      <c r="B94" s="337">
        <v>8</v>
      </c>
      <c r="C94" s="341">
        <v>0.56944444444444442</v>
      </c>
      <c r="D94" s="342">
        <v>0.4375</v>
      </c>
      <c r="E94" s="343"/>
      <c r="F94" s="347"/>
      <c r="G94" s="348"/>
      <c r="H94" s="348"/>
      <c r="I94" s="349"/>
      <c r="J94" s="384" t="str">
        <f>E75</f>
        <v>姿川第一ＦＣ</v>
      </c>
      <c r="K94" s="380"/>
      <c r="L94" s="380"/>
      <c r="M94" s="380"/>
      <c r="N94" s="380"/>
      <c r="O94" s="380"/>
      <c r="P94" s="386"/>
      <c r="Q94" s="379">
        <f t="shared" ref="Q94" si="44">IF(OR(S94="",S95=""),"",S94+S95)</f>
        <v>0</v>
      </c>
      <c r="R94" s="383"/>
      <c r="S94" s="41">
        <v>0</v>
      </c>
      <c r="T94" s="42" t="s">
        <v>36</v>
      </c>
      <c r="U94" s="41">
        <v>3</v>
      </c>
      <c r="V94" s="379">
        <f t="shared" ref="V94" si="45">IF(OR(U94="",U95=""),"",U94+U95)</f>
        <v>6</v>
      </c>
      <c r="W94" s="383"/>
      <c r="X94" s="379" t="str">
        <f>AG75</f>
        <v>栃木ＳＣジュニア</v>
      </c>
      <c r="Y94" s="380"/>
      <c r="Z94" s="380"/>
      <c r="AA94" s="380"/>
      <c r="AB94" s="380"/>
      <c r="AC94" s="380"/>
      <c r="AD94" s="381"/>
      <c r="AE94" s="347"/>
      <c r="AF94" s="348"/>
      <c r="AG94" s="348"/>
      <c r="AH94" s="349"/>
      <c r="AI94" s="382">
        <v>9</v>
      </c>
      <c r="AJ94" s="383"/>
      <c r="AK94" s="379">
        <v>3</v>
      </c>
      <c r="AL94" s="383"/>
      <c r="AM94" s="379">
        <f>AK94</f>
        <v>3</v>
      </c>
      <c r="AN94" s="384"/>
      <c r="AO94" s="379" t="s">
        <v>37</v>
      </c>
      <c r="AP94" s="385"/>
    </row>
    <row r="95" spans="1:43" ht="18" customHeight="1">
      <c r="B95" s="337"/>
      <c r="C95" s="341"/>
      <c r="D95" s="342"/>
      <c r="E95" s="343"/>
      <c r="F95" s="347"/>
      <c r="G95" s="348"/>
      <c r="H95" s="348"/>
      <c r="I95" s="349"/>
      <c r="J95" s="353"/>
      <c r="K95" s="353"/>
      <c r="L95" s="353"/>
      <c r="M95" s="353"/>
      <c r="N95" s="353"/>
      <c r="O95" s="353"/>
      <c r="P95" s="354"/>
      <c r="Q95" s="357"/>
      <c r="R95" s="358"/>
      <c r="S95" s="39">
        <v>0</v>
      </c>
      <c r="T95" s="40" t="s">
        <v>38</v>
      </c>
      <c r="U95" s="39">
        <v>3</v>
      </c>
      <c r="V95" s="357"/>
      <c r="W95" s="358"/>
      <c r="X95" s="369"/>
      <c r="Y95" s="353"/>
      <c r="Z95" s="353"/>
      <c r="AA95" s="353"/>
      <c r="AB95" s="353"/>
      <c r="AC95" s="353"/>
      <c r="AD95" s="370"/>
      <c r="AE95" s="347"/>
      <c r="AF95" s="348"/>
      <c r="AG95" s="348"/>
      <c r="AH95" s="349"/>
      <c r="AI95" s="373"/>
      <c r="AJ95" s="358"/>
      <c r="AK95" s="357"/>
      <c r="AL95" s="358"/>
      <c r="AM95" s="357"/>
      <c r="AN95" s="374"/>
      <c r="AO95" s="357"/>
      <c r="AP95" s="376"/>
    </row>
    <row r="96" spans="1:43" s="52" customFormat="1" ht="18" customHeight="1">
      <c r="A96" s="45"/>
      <c r="B96" s="336">
        <v>9</v>
      </c>
      <c r="C96" s="338">
        <v>0.59722222222222221</v>
      </c>
      <c r="D96" s="339">
        <v>0.4375</v>
      </c>
      <c r="E96" s="340"/>
      <c r="F96" s="392"/>
      <c r="G96" s="393"/>
      <c r="H96" s="393"/>
      <c r="I96" s="394"/>
      <c r="J96" s="402" t="str">
        <f>E76</f>
        <v>豊郷ＪＦＣ宇都宮</v>
      </c>
      <c r="K96" s="387"/>
      <c r="L96" s="387"/>
      <c r="M96" s="387"/>
      <c r="N96" s="387"/>
      <c r="O96" s="387"/>
      <c r="P96" s="410"/>
      <c r="Q96" s="355">
        <f t="shared" ref="Q96" si="46">IF(OR(S96="",S97=""),"",S96+S97)</f>
        <v>0</v>
      </c>
      <c r="R96" s="356"/>
      <c r="S96" s="37">
        <v>0</v>
      </c>
      <c r="T96" s="38" t="s">
        <v>38</v>
      </c>
      <c r="U96" s="37">
        <v>1</v>
      </c>
      <c r="V96" s="355">
        <f t="shared" ref="V96" si="47">IF(OR(U96="",U97=""),"",U96+U97)</f>
        <v>1</v>
      </c>
      <c r="W96" s="356"/>
      <c r="X96" s="355" t="str">
        <f>AG76</f>
        <v>国本ＪＳＣ</v>
      </c>
      <c r="Y96" s="387"/>
      <c r="Z96" s="387"/>
      <c r="AA96" s="387"/>
      <c r="AB96" s="387"/>
      <c r="AC96" s="387"/>
      <c r="AD96" s="388"/>
      <c r="AE96" s="392"/>
      <c r="AF96" s="393"/>
      <c r="AG96" s="393"/>
      <c r="AH96" s="394"/>
      <c r="AI96" s="398">
        <v>7</v>
      </c>
      <c r="AJ96" s="356"/>
      <c r="AK96" s="355">
        <v>1</v>
      </c>
      <c r="AL96" s="356"/>
      <c r="AM96" s="355">
        <f>AK96</f>
        <v>1</v>
      </c>
      <c r="AN96" s="402"/>
      <c r="AO96" s="355" t="s">
        <v>44</v>
      </c>
      <c r="AP96" s="404"/>
      <c r="AQ96" s="27"/>
    </row>
    <row r="97" spans="2:43" ht="18" customHeight="1" thickBot="1">
      <c r="B97" s="406"/>
      <c r="C97" s="407"/>
      <c r="D97" s="408"/>
      <c r="E97" s="409"/>
      <c r="F97" s="395"/>
      <c r="G97" s="396"/>
      <c r="H97" s="396"/>
      <c r="I97" s="397"/>
      <c r="J97" s="390"/>
      <c r="K97" s="390"/>
      <c r="L97" s="390"/>
      <c r="M97" s="390"/>
      <c r="N97" s="390"/>
      <c r="O97" s="390"/>
      <c r="P97" s="411"/>
      <c r="Q97" s="401"/>
      <c r="R97" s="400"/>
      <c r="S97" s="43">
        <v>0</v>
      </c>
      <c r="T97" s="44" t="s">
        <v>38</v>
      </c>
      <c r="U97" s="43">
        <v>0</v>
      </c>
      <c r="V97" s="401"/>
      <c r="W97" s="400"/>
      <c r="X97" s="389"/>
      <c r="Y97" s="390"/>
      <c r="Z97" s="390"/>
      <c r="AA97" s="390"/>
      <c r="AB97" s="390"/>
      <c r="AC97" s="390"/>
      <c r="AD97" s="391"/>
      <c r="AE97" s="395"/>
      <c r="AF97" s="396"/>
      <c r="AG97" s="396"/>
      <c r="AH97" s="397"/>
      <c r="AI97" s="399"/>
      <c r="AJ97" s="400"/>
      <c r="AK97" s="401"/>
      <c r="AL97" s="400"/>
      <c r="AM97" s="401"/>
      <c r="AN97" s="403"/>
      <c r="AO97" s="401"/>
      <c r="AP97" s="405"/>
    </row>
    <row r="98" spans="2:43" ht="18" customHeight="1" thickBot="1">
      <c r="B98" s="46"/>
      <c r="C98" s="47"/>
      <c r="D98" s="47"/>
      <c r="E98" s="47"/>
      <c r="F98" s="46"/>
      <c r="G98" s="46"/>
      <c r="H98" s="46"/>
      <c r="I98" s="46"/>
      <c r="J98" s="46"/>
      <c r="K98" s="48"/>
      <c r="L98" s="48"/>
      <c r="M98" s="49"/>
      <c r="N98" s="50"/>
      <c r="O98" s="49"/>
      <c r="P98" s="48"/>
      <c r="Q98" s="48"/>
      <c r="R98" s="46"/>
      <c r="S98" s="46"/>
      <c r="T98" s="46"/>
      <c r="U98" s="46"/>
      <c r="V98" s="46"/>
      <c r="W98" s="51"/>
      <c r="X98" s="51"/>
      <c r="Y98" s="51"/>
      <c r="Z98" s="51"/>
      <c r="AA98" s="51"/>
      <c r="AB98" s="51"/>
      <c r="AC98" s="45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2:43" ht="18" customHeight="1" thickBot="1">
      <c r="D99" s="412" t="s">
        <v>14</v>
      </c>
      <c r="E99" s="413"/>
      <c r="F99" s="413"/>
      <c r="G99" s="413"/>
      <c r="H99" s="413"/>
      <c r="I99" s="413"/>
      <c r="J99" s="413" t="s">
        <v>10</v>
      </c>
      <c r="K99" s="413"/>
      <c r="L99" s="413"/>
      <c r="M99" s="413"/>
      <c r="N99" s="413"/>
      <c r="O99" s="413"/>
      <c r="P99" s="413"/>
      <c r="Q99" s="413"/>
      <c r="R99" s="413" t="s">
        <v>15</v>
      </c>
      <c r="S99" s="413"/>
      <c r="T99" s="413"/>
      <c r="U99" s="413"/>
      <c r="V99" s="413"/>
      <c r="W99" s="413"/>
      <c r="X99" s="413"/>
      <c r="Y99" s="413"/>
      <c r="Z99" s="413"/>
      <c r="AA99" s="413" t="s">
        <v>16</v>
      </c>
      <c r="AB99" s="413"/>
      <c r="AC99" s="413"/>
      <c r="AD99" s="413" t="s">
        <v>17</v>
      </c>
      <c r="AE99" s="413"/>
      <c r="AF99" s="413"/>
      <c r="AG99" s="413"/>
      <c r="AH99" s="413"/>
      <c r="AI99" s="413"/>
      <c r="AJ99" s="413"/>
      <c r="AK99" s="413"/>
      <c r="AL99" s="413"/>
      <c r="AM99" s="414"/>
    </row>
    <row r="100" spans="2:43" ht="18" customHeight="1">
      <c r="D100" s="415" t="s">
        <v>18</v>
      </c>
      <c r="E100" s="416"/>
      <c r="F100" s="416"/>
      <c r="G100" s="416"/>
      <c r="H100" s="416"/>
      <c r="I100" s="416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8"/>
      <c r="AB100" s="418"/>
      <c r="AC100" s="418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20"/>
    </row>
    <row r="101" spans="2:43" ht="18" customHeight="1">
      <c r="D101" s="421" t="s">
        <v>18</v>
      </c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4"/>
    </row>
    <row r="102" spans="2:43" ht="18" customHeight="1" thickBot="1">
      <c r="D102" s="425" t="s">
        <v>18</v>
      </c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8"/>
    </row>
    <row r="106" spans="2:43" ht="18" customHeight="1">
      <c r="C106" s="329" t="s">
        <v>3</v>
      </c>
      <c r="D106" s="329"/>
      <c r="E106" s="329"/>
      <c r="F106" s="329"/>
      <c r="G106" s="329" t="s">
        <v>42</v>
      </c>
      <c r="H106" s="329"/>
      <c r="I106" s="329"/>
      <c r="J106" s="329"/>
      <c r="K106" s="329"/>
      <c r="L106" s="329"/>
      <c r="M106" s="329"/>
      <c r="N106" s="329"/>
      <c r="O106" s="329"/>
      <c r="P106" s="329" t="s">
        <v>5</v>
      </c>
      <c r="Q106" s="329"/>
      <c r="R106" s="329"/>
      <c r="S106" s="329"/>
      <c r="T106" s="329" t="s">
        <v>43</v>
      </c>
      <c r="U106" s="329"/>
      <c r="V106" s="329"/>
      <c r="W106" s="329"/>
      <c r="X106" s="329"/>
      <c r="Y106" s="329"/>
      <c r="Z106" s="329"/>
      <c r="AA106" s="329"/>
      <c r="AB106" s="329"/>
      <c r="AC106" s="329" t="s">
        <v>32</v>
      </c>
      <c r="AD106" s="329"/>
      <c r="AE106" s="329"/>
      <c r="AF106" s="329"/>
      <c r="AG106" s="331">
        <v>43360</v>
      </c>
      <c r="AH106" s="331"/>
      <c r="AI106" s="331"/>
      <c r="AJ106" s="331"/>
      <c r="AK106" s="331"/>
      <c r="AL106" s="331"/>
      <c r="AM106" s="331"/>
      <c r="AN106" s="331"/>
      <c r="AO106" s="331"/>
      <c r="AP106" s="28"/>
    </row>
    <row r="107" spans="2:43" ht="18" customHeight="1"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  <c r="X107" s="30"/>
      <c r="Y107" s="30"/>
      <c r="Z107" s="30"/>
      <c r="AA107" s="30"/>
      <c r="AB107" s="30"/>
      <c r="AC107" s="30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2:43" ht="18" customHeight="1">
      <c r="C108" s="327">
        <v>1</v>
      </c>
      <c r="D108" s="327"/>
      <c r="E108" s="328" t="str">
        <f>$E$6</f>
        <v>陽東ＳＳＳ</v>
      </c>
      <c r="F108" s="328"/>
      <c r="G108" s="328"/>
      <c r="H108" s="328"/>
      <c r="I108" s="328"/>
      <c r="J108" s="328"/>
      <c r="K108" s="328"/>
      <c r="L108" s="328"/>
      <c r="M108" s="328"/>
      <c r="N108" s="328"/>
      <c r="O108" s="31"/>
      <c r="P108" s="31"/>
      <c r="Q108" s="327">
        <v>4</v>
      </c>
      <c r="R108" s="327"/>
      <c r="S108" s="328" t="str">
        <f>$S$6</f>
        <v>石井ＦＣ</v>
      </c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"/>
      <c r="AD108" s="33"/>
      <c r="AE108" s="327">
        <v>7</v>
      </c>
      <c r="AF108" s="327"/>
      <c r="AG108" s="328" t="str">
        <f>$AG$6</f>
        <v>ＦＣブロケード</v>
      </c>
      <c r="AH108" s="328"/>
      <c r="AI108" s="328"/>
      <c r="AJ108" s="328"/>
      <c r="AK108" s="328"/>
      <c r="AL108" s="328"/>
      <c r="AM108" s="328"/>
      <c r="AN108" s="328"/>
      <c r="AO108" s="328"/>
      <c r="AP108" s="328"/>
    </row>
    <row r="109" spans="2:43" ht="18" customHeight="1">
      <c r="C109" s="334">
        <v>2</v>
      </c>
      <c r="D109" s="334"/>
      <c r="E109" s="335" t="str">
        <f>$E$7</f>
        <v>姿川第一ＦＣ</v>
      </c>
      <c r="F109" s="335"/>
      <c r="G109" s="335"/>
      <c r="H109" s="335"/>
      <c r="I109" s="335"/>
      <c r="J109" s="335"/>
      <c r="K109" s="335"/>
      <c r="L109" s="335"/>
      <c r="M109" s="335"/>
      <c r="N109" s="335"/>
      <c r="O109" s="31"/>
      <c r="P109" s="31"/>
      <c r="Q109" s="334">
        <v>5</v>
      </c>
      <c r="R109" s="334"/>
      <c r="S109" s="335" t="str">
        <f>$S$7</f>
        <v>シャルムグランツＳＣ</v>
      </c>
      <c r="T109" s="335"/>
      <c r="U109" s="335"/>
      <c r="V109" s="335"/>
      <c r="W109" s="335"/>
      <c r="X109" s="335"/>
      <c r="Y109" s="335"/>
      <c r="Z109" s="335"/>
      <c r="AA109" s="335"/>
      <c r="AB109" s="335"/>
      <c r="AC109" s="32"/>
      <c r="AD109" s="33"/>
      <c r="AE109" s="334">
        <v>8</v>
      </c>
      <c r="AF109" s="334"/>
      <c r="AG109" s="335" t="str">
        <f>$AG$7</f>
        <v>栃木ＳＣジュニア</v>
      </c>
      <c r="AH109" s="335"/>
      <c r="AI109" s="335"/>
      <c r="AJ109" s="335"/>
      <c r="AK109" s="335"/>
      <c r="AL109" s="335"/>
      <c r="AM109" s="335"/>
      <c r="AN109" s="335"/>
      <c r="AO109" s="335"/>
      <c r="AP109" s="335"/>
    </row>
    <row r="110" spans="2:43" ht="18" customHeight="1">
      <c r="C110" s="332">
        <v>3</v>
      </c>
      <c r="D110" s="332"/>
      <c r="E110" s="333" t="str">
        <f>$E$8</f>
        <v>豊郷ＪＦＣ宇都宮</v>
      </c>
      <c r="F110" s="333"/>
      <c r="G110" s="333"/>
      <c r="H110" s="333"/>
      <c r="I110" s="333"/>
      <c r="J110" s="333"/>
      <c r="K110" s="333"/>
      <c r="L110" s="333"/>
      <c r="M110" s="333"/>
      <c r="N110" s="333"/>
      <c r="O110" s="31"/>
      <c r="P110" s="31"/>
      <c r="Q110" s="332">
        <v>6</v>
      </c>
      <c r="R110" s="332"/>
      <c r="S110" s="333" t="str">
        <f>$S$8</f>
        <v>ｕｎｉｏｎ ｓｃ</v>
      </c>
      <c r="T110" s="333"/>
      <c r="U110" s="333"/>
      <c r="V110" s="333"/>
      <c r="W110" s="333"/>
      <c r="X110" s="333"/>
      <c r="Y110" s="333"/>
      <c r="Z110" s="333"/>
      <c r="AA110" s="333"/>
      <c r="AB110" s="333"/>
      <c r="AC110" s="32"/>
      <c r="AD110" s="33"/>
      <c r="AE110" s="332">
        <v>9</v>
      </c>
      <c r="AF110" s="332"/>
      <c r="AG110" s="333" t="str">
        <f>$AG$8</f>
        <v>国本ＪＳＣ</v>
      </c>
      <c r="AH110" s="333"/>
      <c r="AI110" s="333"/>
      <c r="AJ110" s="333"/>
      <c r="AK110" s="333"/>
      <c r="AL110" s="333"/>
      <c r="AM110" s="333"/>
      <c r="AN110" s="333"/>
      <c r="AO110" s="333"/>
      <c r="AP110" s="333"/>
    </row>
    <row r="111" spans="2:43" ht="18" customHeight="1">
      <c r="C111" s="34"/>
      <c r="D111" s="29"/>
      <c r="E111" s="29"/>
      <c r="F111" s="29"/>
      <c r="G111" s="29"/>
      <c r="H111" s="2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29"/>
      <c r="U111" s="35"/>
      <c r="V111" s="29"/>
      <c r="W111" s="35"/>
      <c r="X111" s="29"/>
      <c r="Y111" s="35"/>
      <c r="Z111" s="29"/>
      <c r="AA111" s="35"/>
      <c r="AB111" s="29"/>
      <c r="AC111" s="29"/>
    </row>
    <row r="112" spans="2:43" ht="18" customHeight="1" thickBot="1">
      <c r="B112" s="27" t="s">
        <v>41</v>
      </c>
    </row>
    <row r="113" spans="2:42" ht="18" customHeight="1" thickBot="1">
      <c r="B113" s="36"/>
      <c r="C113" s="359" t="s">
        <v>9</v>
      </c>
      <c r="D113" s="360"/>
      <c r="E113" s="361"/>
      <c r="F113" s="362" t="s">
        <v>34</v>
      </c>
      <c r="G113" s="363"/>
      <c r="H113" s="363"/>
      <c r="I113" s="364"/>
      <c r="J113" s="360" t="s">
        <v>10</v>
      </c>
      <c r="K113" s="363"/>
      <c r="L113" s="363"/>
      <c r="M113" s="363"/>
      <c r="N113" s="363"/>
      <c r="O113" s="363"/>
      <c r="P113" s="365"/>
      <c r="Q113" s="366" t="s">
        <v>25</v>
      </c>
      <c r="R113" s="366"/>
      <c r="S113" s="366"/>
      <c r="T113" s="366"/>
      <c r="U113" s="366"/>
      <c r="V113" s="366"/>
      <c r="W113" s="366"/>
      <c r="X113" s="378" t="s">
        <v>10</v>
      </c>
      <c r="Y113" s="363"/>
      <c r="Z113" s="363"/>
      <c r="AA113" s="363"/>
      <c r="AB113" s="363"/>
      <c r="AC113" s="363"/>
      <c r="AD113" s="364"/>
      <c r="AE113" s="362" t="s">
        <v>34</v>
      </c>
      <c r="AF113" s="363"/>
      <c r="AG113" s="363"/>
      <c r="AH113" s="364"/>
      <c r="AI113" s="359" t="s">
        <v>12</v>
      </c>
      <c r="AJ113" s="377"/>
      <c r="AK113" s="378" t="s">
        <v>13</v>
      </c>
      <c r="AL113" s="377"/>
      <c r="AM113" s="378" t="s">
        <v>13</v>
      </c>
      <c r="AN113" s="360"/>
      <c r="AO113" s="378" t="s">
        <v>35</v>
      </c>
      <c r="AP113" s="361"/>
    </row>
    <row r="114" spans="2:42" ht="18" customHeight="1">
      <c r="B114" s="336">
        <v>1</v>
      </c>
      <c r="C114" s="338">
        <v>0.375</v>
      </c>
      <c r="D114" s="339"/>
      <c r="E114" s="340"/>
      <c r="F114" s="344"/>
      <c r="G114" s="345"/>
      <c r="H114" s="345"/>
      <c r="I114" s="346"/>
      <c r="J114" s="350" t="str">
        <f>E110</f>
        <v>豊郷ＪＦＣ宇都宮</v>
      </c>
      <c r="K114" s="351"/>
      <c r="L114" s="351"/>
      <c r="M114" s="351"/>
      <c r="N114" s="351"/>
      <c r="O114" s="351"/>
      <c r="P114" s="352"/>
      <c r="Q114" s="355">
        <f>IF(OR(S114="",S115=""),"",S114+S115)</f>
        <v>2</v>
      </c>
      <c r="R114" s="356"/>
      <c r="S114" s="37">
        <v>0</v>
      </c>
      <c r="T114" s="38" t="s">
        <v>36</v>
      </c>
      <c r="U114" s="37">
        <v>0</v>
      </c>
      <c r="V114" s="355">
        <f>IF(OR(U114="",U115=""),"",U114+U115)</f>
        <v>0</v>
      </c>
      <c r="W114" s="356"/>
      <c r="X114" s="367" t="str">
        <f>AG108</f>
        <v>ＦＣブロケード</v>
      </c>
      <c r="Y114" s="351"/>
      <c r="Z114" s="351"/>
      <c r="AA114" s="351"/>
      <c r="AB114" s="351"/>
      <c r="AC114" s="351"/>
      <c r="AD114" s="368"/>
      <c r="AE114" s="344"/>
      <c r="AF114" s="345"/>
      <c r="AG114" s="345"/>
      <c r="AH114" s="346"/>
      <c r="AI114" s="371">
        <v>4</v>
      </c>
      <c r="AJ114" s="372"/>
      <c r="AK114" s="367">
        <v>8</v>
      </c>
      <c r="AL114" s="372"/>
      <c r="AM114" s="367">
        <f>AK114</f>
        <v>8</v>
      </c>
      <c r="AN114" s="350"/>
      <c r="AO114" s="367" t="s">
        <v>37</v>
      </c>
      <c r="AP114" s="375"/>
    </row>
    <row r="115" spans="2:42" ht="18" customHeight="1">
      <c r="B115" s="337"/>
      <c r="C115" s="341"/>
      <c r="D115" s="342"/>
      <c r="E115" s="343"/>
      <c r="F115" s="347"/>
      <c r="G115" s="348"/>
      <c r="H115" s="348"/>
      <c r="I115" s="349"/>
      <c r="J115" s="353"/>
      <c r="K115" s="353"/>
      <c r="L115" s="353"/>
      <c r="M115" s="353"/>
      <c r="N115" s="353"/>
      <c r="O115" s="353"/>
      <c r="P115" s="354"/>
      <c r="Q115" s="357"/>
      <c r="R115" s="358"/>
      <c r="S115" s="39">
        <v>2</v>
      </c>
      <c r="T115" s="40" t="s">
        <v>36</v>
      </c>
      <c r="U115" s="39">
        <v>0</v>
      </c>
      <c r="V115" s="357"/>
      <c r="W115" s="358"/>
      <c r="X115" s="369"/>
      <c r="Y115" s="353"/>
      <c r="Z115" s="353"/>
      <c r="AA115" s="353"/>
      <c r="AB115" s="353"/>
      <c r="AC115" s="353"/>
      <c r="AD115" s="370"/>
      <c r="AE115" s="347"/>
      <c r="AF115" s="348"/>
      <c r="AG115" s="348"/>
      <c r="AH115" s="349"/>
      <c r="AI115" s="373"/>
      <c r="AJ115" s="358"/>
      <c r="AK115" s="357"/>
      <c r="AL115" s="358"/>
      <c r="AM115" s="357"/>
      <c r="AN115" s="374"/>
      <c r="AO115" s="357"/>
      <c r="AP115" s="376"/>
    </row>
    <row r="116" spans="2:42" ht="18" customHeight="1">
      <c r="B116" s="337">
        <v>2</v>
      </c>
      <c r="C116" s="341">
        <v>0.40277777777777773</v>
      </c>
      <c r="D116" s="342">
        <v>0.4375</v>
      </c>
      <c r="E116" s="343"/>
      <c r="F116" s="347"/>
      <c r="G116" s="348"/>
      <c r="H116" s="348"/>
      <c r="I116" s="349"/>
      <c r="J116" s="384" t="str">
        <f>S108</f>
        <v>石井ＦＣ</v>
      </c>
      <c r="K116" s="380"/>
      <c r="L116" s="380"/>
      <c r="M116" s="380"/>
      <c r="N116" s="380"/>
      <c r="O116" s="380"/>
      <c r="P116" s="386"/>
      <c r="Q116" s="379">
        <f t="shared" ref="Q116" si="48">IF(OR(S116="",S117=""),"",S116+S117)</f>
        <v>0</v>
      </c>
      <c r="R116" s="383"/>
      <c r="S116" s="41">
        <v>0</v>
      </c>
      <c r="T116" s="42" t="s">
        <v>36</v>
      </c>
      <c r="U116" s="41">
        <v>4</v>
      </c>
      <c r="V116" s="379">
        <f t="shared" ref="V116" si="49">IF(OR(U116="",U117=""),"",U116+U117)</f>
        <v>6</v>
      </c>
      <c r="W116" s="383"/>
      <c r="X116" s="379" t="str">
        <f>AG109</f>
        <v>栃木ＳＣジュニア</v>
      </c>
      <c r="Y116" s="380"/>
      <c r="Z116" s="380"/>
      <c r="AA116" s="380"/>
      <c r="AB116" s="380"/>
      <c r="AC116" s="380"/>
      <c r="AD116" s="381"/>
      <c r="AE116" s="347"/>
      <c r="AF116" s="348"/>
      <c r="AG116" s="348"/>
      <c r="AH116" s="349"/>
      <c r="AI116" s="382">
        <v>3</v>
      </c>
      <c r="AJ116" s="383"/>
      <c r="AK116" s="379">
        <v>7</v>
      </c>
      <c r="AL116" s="383"/>
      <c r="AM116" s="379">
        <f>AK116</f>
        <v>7</v>
      </c>
      <c r="AN116" s="384"/>
      <c r="AO116" s="379" t="s">
        <v>37</v>
      </c>
      <c r="AP116" s="385"/>
    </row>
    <row r="117" spans="2:42" ht="18" customHeight="1">
      <c r="B117" s="337"/>
      <c r="C117" s="341"/>
      <c r="D117" s="342"/>
      <c r="E117" s="343"/>
      <c r="F117" s="347"/>
      <c r="G117" s="348"/>
      <c r="H117" s="348"/>
      <c r="I117" s="349"/>
      <c r="J117" s="353"/>
      <c r="K117" s="353"/>
      <c r="L117" s="353"/>
      <c r="M117" s="353"/>
      <c r="N117" s="353"/>
      <c r="O117" s="353"/>
      <c r="P117" s="354"/>
      <c r="Q117" s="357"/>
      <c r="R117" s="358"/>
      <c r="S117" s="39">
        <v>0</v>
      </c>
      <c r="T117" s="40" t="s">
        <v>36</v>
      </c>
      <c r="U117" s="39">
        <v>2</v>
      </c>
      <c r="V117" s="357"/>
      <c r="W117" s="358"/>
      <c r="X117" s="369"/>
      <c r="Y117" s="353"/>
      <c r="Z117" s="353"/>
      <c r="AA117" s="353"/>
      <c r="AB117" s="353"/>
      <c r="AC117" s="353"/>
      <c r="AD117" s="370"/>
      <c r="AE117" s="347"/>
      <c r="AF117" s="348"/>
      <c r="AG117" s="348"/>
      <c r="AH117" s="349"/>
      <c r="AI117" s="373"/>
      <c r="AJ117" s="358"/>
      <c r="AK117" s="357"/>
      <c r="AL117" s="358"/>
      <c r="AM117" s="357"/>
      <c r="AN117" s="374"/>
      <c r="AO117" s="357"/>
      <c r="AP117" s="376"/>
    </row>
    <row r="118" spans="2:42" ht="18" customHeight="1">
      <c r="B118" s="337">
        <v>3</v>
      </c>
      <c r="C118" s="341">
        <v>0.43055555555555558</v>
      </c>
      <c r="D118" s="342"/>
      <c r="E118" s="343"/>
      <c r="F118" s="347"/>
      <c r="G118" s="348"/>
      <c r="H118" s="348"/>
      <c r="I118" s="349"/>
      <c r="J118" s="384" t="str">
        <f>S109</f>
        <v>シャルムグランツＳＣ</v>
      </c>
      <c r="K118" s="380"/>
      <c r="L118" s="380"/>
      <c r="M118" s="380"/>
      <c r="N118" s="380"/>
      <c r="O118" s="380"/>
      <c r="P118" s="386"/>
      <c r="Q118" s="379">
        <f t="shared" ref="Q118" si="50">IF(OR(S118="",S119=""),"",S118+S119)</f>
        <v>0</v>
      </c>
      <c r="R118" s="383"/>
      <c r="S118" s="41">
        <v>0</v>
      </c>
      <c r="T118" s="42" t="s">
        <v>36</v>
      </c>
      <c r="U118" s="41">
        <v>3</v>
      </c>
      <c r="V118" s="379">
        <f t="shared" ref="V118" si="51">IF(OR(U118="",U119=""),"",U118+U119)</f>
        <v>5</v>
      </c>
      <c r="W118" s="383"/>
      <c r="X118" s="379" t="str">
        <f>AG110</f>
        <v>国本ＪＳＣ</v>
      </c>
      <c r="Y118" s="380"/>
      <c r="Z118" s="380"/>
      <c r="AA118" s="380"/>
      <c r="AB118" s="380"/>
      <c r="AC118" s="380"/>
      <c r="AD118" s="381"/>
      <c r="AE118" s="347"/>
      <c r="AF118" s="348"/>
      <c r="AG118" s="348"/>
      <c r="AH118" s="349"/>
      <c r="AI118" s="382">
        <v>6</v>
      </c>
      <c r="AJ118" s="383"/>
      <c r="AK118" s="379">
        <v>1</v>
      </c>
      <c r="AL118" s="383"/>
      <c r="AM118" s="379">
        <f>AK118</f>
        <v>1</v>
      </c>
      <c r="AN118" s="384"/>
      <c r="AO118" s="379" t="s">
        <v>37</v>
      </c>
      <c r="AP118" s="385"/>
    </row>
    <row r="119" spans="2:42" ht="18" customHeight="1">
      <c r="B119" s="337"/>
      <c r="C119" s="341"/>
      <c r="D119" s="342"/>
      <c r="E119" s="343"/>
      <c r="F119" s="347"/>
      <c r="G119" s="348"/>
      <c r="H119" s="348"/>
      <c r="I119" s="349"/>
      <c r="J119" s="353"/>
      <c r="K119" s="353"/>
      <c r="L119" s="353"/>
      <c r="M119" s="353"/>
      <c r="N119" s="353"/>
      <c r="O119" s="353"/>
      <c r="P119" s="354"/>
      <c r="Q119" s="357"/>
      <c r="R119" s="358"/>
      <c r="S119" s="39">
        <v>0</v>
      </c>
      <c r="T119" s="40" t="s">
        <v>36</v>
      </c>
      <c r="U119" s="39">
        <v>2</v>
      </c>
      <c r="V119" s="357"/>
      <c r="W119" s="358"/>
      <c r="X119" s="369"/>
      <c r="Y119" s="353"/>
      <c r="Z119" s="353"/>
      <c r="AA119" s="353"/>
      <c r="AB119" s="353"/>
      <c r="AC119" s="353"/>
      <c r="AD119" s="370"/>
      <c r="AE119" s="347"/>
      <c r="AF119" s="348"/>
      <c r="AG119" s="348"/>
      <c r="AH119" s="349"/>
      <c r="AI119" s="373"/>
      <c r="AJ119" s="358"/>
      <c r="AK119" s="357"/>
      <c r="AL119" s="358"/>
      <c r="AM119" s="357"/>
      <c r="AN119" s="374"/>
      <c r="AO119" s="357"/>
      <c r="AP119" s="376"/>
    </row>
    <row r="120" spans="2:42" ht="18" customHeight="1">
      <c r="B120" s="337">
        <v>4</v>
      </c>
      <c r="C120" s="341">
        <v>0.45833333333333331</v>
      </c>
      <c r="D120" s="342">
        <v>0.4375</v>
      </c>
      <c r="E120" s="343"/>
      <c r="F120" s="347"/>
      <c r="G120" s="348"/>
      <c r="H120" s="348"/>
      <c r="I120" s="349"/>
      <c r="J120" s="384" t="str">
        <f>E108</f>
        <v>陽東ＳＳＳ</v>
      </c>
      <c r="K120" s="380"/>
      <c r="L120" s="380"/>
      <c r="M120" s="380"/>
      <c r="N120" s="380"/>
      <c r="O120" s="380"/>
      <c r="P120" s="386"/>
      <c r="Q120" s="379">
        <f t="shared" ref="Q120" si="52">IF(OR(S120="",S121=""),"",S120+S121)</f>
        <v>0</v>
      </c>
      <c r="R120" s="383"/>
      <c r="S120" s="41">
        <v>0</v>
      </c>
      <c r="T120" s="42" t="s">
        <v>36</v>
      </c>
      <c r="U120" s="41">
        <v>0</v>
      </c>
      <c r="V120" s="379">
        <f t="shared" ref="V120" si="53">IF(OR(U120="",U121=""),"",U120+U121)</f>
        <v>1</v>
      </c>
      <c r="W120" s="383"/>
      <c r="X120" s="379" t="str">
        <f>S110</f>
        <v>ｕｎｉｏｎ ｓｃ</v>
      </c>
      <c r="Y120" s="380"/>
      <c r="Z120" s="380"/>
      <c r="AA120" s="380"/>
      <c r="AB120" s="380"/>
      <c r="AC120" s="380"/>
      <c r="AD120" s="381"/>
      <c r="AE120" s="347"/>
      <c r="AF120" s="348"/>
      <c r="AG120" s="348"/>
      <c r="AH120" s="349"/>
      <c r="AI120" s="382">
        <v>5</v>
      </c>
      <c r="AJ120" s="383"/>
      <c r="AK120" s="379">
        <v>9</v>
      </c>
      <c r="AL120" s="383"/>
      <c r="AM120" s="379">
        <f>AK120</f>
        <v>9</v>
      </c>
      <c r="AN120" s="384"/>
      <c r="AO120" s="379" t="s">
        <v>37</v>
      </c>
      <c r="AP120" s="385"/>
    </row>
    <row r="121" spans="2:42" ht="18" customHeight="1">
      <c r="B121" s="337"/>
      <c r="C121" s="341"/>
      <c r="D121" s="342"/>
      <c r="E121" s="343"/>
      <c r="F121" s="347"/>
      <c r="G121" s="348"/>
      <c r="H121" s="348"/>
      <c r="I121" s="349"/>
      <c r="J121" s="353"/>
      <c r="K121" s="353"/>
      <c r="L121" s="353"/>
      <c r="M121" s="353"/>
      <c r="N121" s="353"/>
      <c r="O121" s="353"/>
      <c r="P121" s="354"/>
      <c r="Q121" s="357"/>
      <c r="R121" s="358"/>
      <c r="S121" s="39">
        <v>0</v>
      </c>
      <c r="T121" s="40" t="s">
        <v>36</v>
      </c>
      <c r="U121" s="39">
        <v>1</v>
      </c>
      <c r="V121" s="357"/>
      <c r="W121" s="358"/>
      <c r="X121" s="369"/>
      <c r="Y121" s="353"/>
      <c r="Z121" s="353"/>
      <c r="AA121" s="353"/>
      <c r="AB121" s="353"/>
      <c r="AC121" s="353"/>
      <c r="AD121" s="370"/>
      <c r="AE121" s="347"/>
      <c r="AF121" s="348"/>
      <c r="AG121" s="348"/>
      <c r="AH121" s="349"/>
      <c r="AI121" s="373"/>
      <c r="AJ121" s="358"/>
      <c r="AK121" s="357"/>
      <c r="AL121" s="358"/>
      <c r="AM121" s="357"/>
      <c r="AN121" s="374"/>
      <c r="AO121" s="357"/>
      <c r="AP121" s="376"/>
    </row>
    <row r="122" spans="2:42" ht="18" customHeight="1">
      <c r="B122" s="337">
        <v>5</v>
      </c>
      <c r="C122" s="341">
        <v>0.4861111111111111</v>
      </c>
      <c r="D122" s="342"/>
      <c r="E122" s="343"/>
      <c r="F122" s="347"/>
      <c r="G122" s="348"/>
      <c r="H122" s="348"/>
      <c r="I122" s="349"/>
      <c r="J122" s="384" t="str">
        <f>E109</f>
        <v>姿川第一ＦＣ</v>
      </c>
      <c r="K122" s="380"/>
      <c r="L122" s="380"/>
      <c r="M122" s="380"/>
      <c r="N122" s="380"/>
      <c r="O122" s="380"/>
      <c r="P122" s="386"/>
      <c r="Q122" s="379">
        <f t="shared" ref="Q122" si="54">IF(OR(S122="",S123=""),"",S122+S123)</f>
        <v>3</v>
      </c>
      <c r="R122" s="383"/>
      <c r="S122" s="41">
        <v>0</v>
      </c>
      <c r="T122" s="42" t="s">
        <v>36</v>
      </c>
      <c r="U122" s="41">
        <v>0</v>
      </c>
      <c r="V122" s="379">
        <f t="shared" ref="V122" si="55">IF(OR(U122="",U123=""),"",U122+U123)</f>
        <v>1</v>
      </c>
      <c r="W122" s="383"/>
      <c r="X122" s="379" t="str">
        <f>AG108</f>
        <v>ＦＣブロケード</v>
      </c>
      <c r="Y122" s="380"/>
      <c r="Z122" s="380"/>
      <c r="AA122" s="380"/>
      <c r="AB122" s="380"/>
      <c r="AC122" s="380"/>
      <c r="AD122" s="381"/>
      <c r="AE122" s="347"/>
      <c r="AF122" s="348"/>
      <c r="AG122" s="348"/>
      <c r="AH122" s="349"/>
      <c r="AI122" s="382">
        <v>8</v>
      </c>
      <c r="AJ122" s="383"/>
      <c r="AK122" s="379">
        <v>3</v>
      </c>
      <c r="AL122" s="383"/>
      <c r="AM122" s="379">
        <f>AK122</f>
        <v>3</v>
      </c>
      <c r="AN122" s="384"/>
      <c r="AO122" s="379" t="s">
        <v>37</v>
      </c>
      <c r="AP122" s="385"/>
    </row>
    <row r="123" spans="2:42" ht="18" customHeight="1">
      <c r="B123" s="337"/>
      <c r="C123" s="341"/>
      <c r="D123" s="342"/>
      <c r="E123" s="343"/>
      <c r="F123" s="347"/>
      <c r="G123" s="348"/>
      <c r="H123" s="348"/>
      <c r="I123" s="349"/>
      <c r="J123" s="353"/>
      <c r="K123" s="353"/>
      <c r="L123" s="353"/>
      <c r="M123" s="353"/>
      <c r="N123" s="353"/>
      <c r="O123" s="353"/>
      <c r="P123" s="354"/>
      <c r="Q123" s="357"/>
      <c r="R123" s="358"/>
      <c r="S123" s="39">
        <v>3</v>
      </c>
      <c r="T123" s="40" t="s">
        <v>36</v>
      </c>
      <c r="U123" s="39">
        <v>1</v>
      </c>
      <c r="V123" s="357"/>
      <c r="W123" s="358"/>
      <c r="X123" s="369"/>
      <c r="Y123" s="353"/>
      <c r="Z123" s="353"/>
      <c r="AA123" s="353"/>
      <c r="AB123" s="353"/>
      <c r="AC123" s="353"/>
      <c r="AD123" s="370"/>
      <c r="AE123" s="347"/>
      <c r="AF123" s="348"/>
      <c r="AG123" s="348"/>
      <c r="AH123" s="349"/>
      <c r="AI123" s="373"/>
      <c r="AJ123" s="358"/>
      <c r="AK123" s="357"/>
      <c r="AL123" s="358"/>
      <c r="AM123" s="357"/>
      <c r="AN123" s="374"/>
      <c r="AO123" s="357"/>
      <c r="AP123" s="376"/>
    </row>
    <row r="124" spans="2:42" ht="18" customHeight="1">
      <c r="B124" s="337">
        <v>6</v>
      </c>
      <c r="C124" s="341">
        <v>0.51388888888888895</v>
      </c>
      <c r="D124" s="342"/>
      <c r="E124" s="343"/>
      <c r="F124" s="347"/>
      <c r="G124" s="348"/>
      <c r="H124" s="348"/>
      <c r="I124" s="349"/>
      <c r="J124" s="384" t="str">
        <f>E110</f>
        <v>豊郷ＪＦＣ宇都宮</v>
      </c>
      <c r="K124" s="380"/>
      <c r="L124" s="380"/>
      <c r="M124" s="380"/>
      <c r="N124" s="380"/>
      <c r="O124" s="380"/>
      <c r="P124" s="386"/>
      <c r="Q124" s="379">
        <f t="shared" ref="Q124" si="56">IF(OR(S124="",S125=""),"",S124+S125)</f>
        <v>0</v>
      </c>
      <c r="R124" s="383"/>
      <c r="S124" s="41">
        <v>0</v>
      </c>
      <c r="T124" s="42" t="s">
        <v>36</v>
      </c>
      <c r="U124" s="41">
        <v>3</v>
      </c>
      <c r="V124" s="379">
        <f t="shared" ref="V124" si="57">IF(OR(U124="",U125=""),"",U124+U125)</f>
        <v>4</v>
      </c>
      <c r="W124" s="383"/>
      <c r="X124" s="379" t="str">
        <f>AG109</f>
        <v>栃木ＳＣジュニア</v>
      </c>
      <c r="Y124" s="380"/>
      <c r="Z124" s="380"/>
      <c r="AA124" s="380"/>
      <c r="AB124" s="380"/>
      <c r="AC124" s="380"/>
      <c r="AD124" s="381"/>
      <c r="AE124" s="347"/>
      <c r="AF124" s="348"/>
      <c r="AG124" s="348"/>
      <c r="AH124" s="349"/>
      <c r="AI124" s="382">
        <v>7</v>
      </c>
      <c r="AJ124" s="383"/>
      <c r="AK124" s="379">
        <v>2</v>
      </c>
      <c r="AL124" s="383"/>
      <c r="AM124" s="379">
        <f>AK124</f>
        <v>2</v>
      </c>
      <c r="AN124" s="384"/>
      <c r="AO124" s="379" t="s">
        <v>37</v>
      </c>
      <c r="AP124" s="385"/>
    </row>
    <row r="125" spans="2:42" ht="18" customHeight="1">
      <c r="B125" s="337"/>
      <c r="C125" s="341"/>
      <c r="D125" s="342"/>
      <c r="E125" s="343"/>
      <c r="F125" s="347"/>
      <c r="G125" s="348"/>
      <c r="H125" s="348"/>
      <c r="I125" s="349"/>
      <c r="J125" s="353"/>
      <c r="K125" s="353"/>
      <c r="L125" s="353"/>
      <c r="M125" s="353"/>
      <c r="N125" s="353"/>
      <c r="O125" s="353"/>
      <c r="P125" s="354"/>
      <c r="Q125" s="357"/>
      <c r="R125" s="358"/>
      <c r="S125" s="39">
        <v>0</v>
      </c>
      <c r="T125" s="40" t="s">
        <v>36</v>
      </c>
      <c r="U125" s="39">
        <v>1</v>
      </c>
      <c r="V125" s="357"/>
      <c r="W125" s="358"/>
      <c r="X125" s="369"/>
      <c r="Y125" s="353"/>
      <c r="Z125" s="353"/>
      <c r="AA125" s="353"/>
      <c r="AB125" s="353"/>
      <c r="AC125" s="353"/>
      <c r="AD125" s="370"/>
      <c r="AE125" s="347"/>
      <c r="AF125" s="348"/>
      <c r="AG125" s="348"/>
      <c r="AH125" s="349"/>
      <c r="AI125" s="373"/>
      <c r="AJ125" s="358"/>
      <c r="AK125" s="357"/>
      <c r="AL125" s="358"/>
      <c r="AM125" s="357"/>
      <c r="AN125" s="374"/>
      <c r="AO125" s="357"/>
      <c r="AP125" s="376"/>
    </row>
    <row r="126" spans="2:42" ht="18" customHeight="1">
      <c r="B126" s="337">
        <v>7</v>
      </c>
      <c r="C126" s="341">
        <v>0.54166666666666663</v>
      </c>
      <c r="D126" s="342"/>
      <c r="E126" s="343"/>
      <c r="F126" s="347"/>
      <c r="G126" s="348"/>
      <c r="H126" s="348"/>
      <c r="I126" s="349"/>
      <c r="J126" s="384" t="str">
        <f>S108</f>
        <v>石井ＦＣ</v>
      </c>
      <c r="K126" s="380"/>
      <c r="L126" s="380"/>
      <c r="M126" s="380"/>
      <c r="N126" s="380"/>
      <c r="O126" s="380"/>
      <c r="P126" s="386"/>
      <c r="Q126" s="379">
        <f t="shared" ref="Q126" si="58">IF(OR(S126="",S127=""),"",S126+S127)</f>
        <v>2</v>
      </c>
      <c r="R126" s="383"/>
      <c r="S126" s="41">
        <v>1</v>
      </c>
      <c r="T126" s="42" t="s">
        <v>36</v>
      </c>
      <c r="U126" s="41">
        <v>5</v>
      </c>
      <c r="V126" s="379">
        <f t="shared" ref="V126" si="59">IF(OR(U126="",U127=""),"",U126+U127)</f>
        <v>7</v>
      </c>
      <c r="W126" s="383"/>
      <c r="X126" s="379" t="str">
        <f>AG110</f>
        <v>国本ＪＳＣ</v>
      </c>
      <c r="Y126" s="380"/>
      <c r="Z126" s="380"/>
      <c r="AA126" s="380"/>
      <c r="AB126" s="380"/>
      <c r="AC126" s="380"/>
      <c r="AD126" s="381"/>
      <c r="AE126" s="347"/>
      <c r="AF126" s="348"/>
      <c r="AG126" s="348"/>
      <c r="AH126" s="349"/>
      <c r="AI126" s="382">
        <v>1</v>
      </c>
      <c r="AJ126" s="383"/>
      <c r="AK126" s="379">
        <v>5</v>
      </c>
      <c r="AL126" s="383"/>
      <c r="AM126" s="379">
        <f>AK126</f>
        <v>5</v>
      </c>
      <c r="AN126" s="384"/>
      <c r="AO126" s="379" t="s">
        <v>37</v>
      </c>
      <c r="AP126" s="385"/>
    </row>
    <row r="127" spans="2:42" ht="18" customHeight="1">
      <c r="B127" s="337"/>
      <c r="C127" s="341"/>
      <c r="D127" s="342"/>
      <c r="E127" s="343"/>
      <c r="F127" s="347"/>
      <c r="G127" s="348"/>
      <c r="H127" s="348"/>
      <c r="I127" s="349"/>
      <c r="J127" s="353"/>
      <c r="K127" s="353"/>
      <c r="L127" s="353"/>
      <c r="M127" s="353"/>
      <c r="N127" s="353"/>
      <c r="O127" s="353"/>
      <c r="P127" s="354"/>
      <c r="Q127" s="357"/>
      <c r="R127" s="358"/>
      <c r="S127" s="39">
        <v>1</v>
      </c>
      <c r="T127" s="40" t="s">
        <v>36</v>
      </c>
      <c r="U127" s="39">
        <v>2</v>
      </c>
      <c r="V127" s="357"/>
      <c r="W127" s="358"/>
      <c r="X127" s="369"/>
      <c r="Y127" s="353"/>
      <c r="Z127" s="353"/>
      <c r="AA127" s="353"/>
      <c r="AB127" s="353"/>
      <c r="AC127" s="353"/>
      <c r="AD127" s="370"/>
      <c r="AE127" s="347"/>
      <c r="AF127" s="348"/>
      <c r="AG127" s="348"/>
      <c r="AH127" s="349"/>
      <c r="AI127" s="373"/>
      <c r="AJ127" s="358"/>
      <c r="AK127" s="357"/>
      <c r="AL127" s="358"/>
      <c r="AM127" s="357"/>
      <c r="AN127" s="374"/>
      <c r="AO127" s="357"/>
      <c r="AP127" s="376"/>
    </row>
    <row r="128" spans="2:42" ht="18" customHeight="1">
      <c r="B128" s="337">
        <v>8</v>
      </c>
      <c r="C128" s="341">
        <v>0.56944444444444442</v>
      </c>
      <c r="D128" s="342">
        <v>0.4375</v>
      </c>
      <c r="E128" s="343"/>
      <c r="F128" s="347"/>
      <c r="G128" s="348"/>
      <c r="H128" s="348"/>
      <c r="I128" s="349"/>
      <c r="J128" s="384" t="str">
        <f>E108</f>
        <v>陽東ＳＳＳ</v>
      </c>
      <c r="K128" s="380"/>
      <c r="L128" s="380"/>
      <c r="M128" s="380"/>
      <c r="N128" s="380"/>
      <c r="O128" s="380"/>
      <c r="P128" s="386"/>
      <c r="Q128" s="379">
        <f t="shared" ref="Q128" si="60">IF(OR(S128="",S129=""),"",S128+S129)</f>
        <v>4</v>
      </c>
      <c r="R128" s="383"/>
      <c r="S128" s="41">
        <v>1</v>
      </c>
      <c r="T128" s="42" t="s">
        <v>36</v>
      </c>
      <c r="U128" s="41">
        <v>0</v>
      </c>
      <c r="V128" s="379">
        <f t="shared" ref="V128" si="61">IF(OR(U128="",U129=""),"",U128+U129)</f>
        <v>0</v>
      </c>
      <c r="W128" s="383"/>
      <c r="X128" s="379" t="str">
        <f>S109</f>
        <v>シャルムグランツＳＣ</v>
      </c>
      <c r="Y128" s="380"/>
      <c r="Z128" s="380"/>
      <c r="AA128" s="380"/>
      <c r="AB128" s="380"/>
      <c r="AC128" s="380"/>
      <c r="AD128" s="381"/>
      <c r="AE128" s="347"/>
      <c r="AF128" s="348"/>
      <c r="AG128" s="348"/>
      <c r="AH128" s="349"/>
      <c r="AI128" s="382">
        <v>2</v>
      </c>
      <c r="AJ128" s="383"/>
      <c r="AK128" s="379">
        <v>6</v>
      </c>
      <c r="AL128" s="383"/>
      <c r="AM128" s="379">
        <f>AK128</f>
        <v>6</v>
      </c>
      <c r="AN128" s="384"/>
      <c r="AO128" s="379" t="s">
        <v>44</v>
      </c>
      <c r="AP128" s="385"/>
    </row>
    <row r="129" spans="1:43" ht="18" customHeight="1">
      <c r="B129" s="337"/>
      <c r="C129" s="341"/>
      <c r="D129" s="342"/>
      <c r="E129" s="343"/>
      <c r="F129" s="347"/>
      <c r="G129" s="348"/>
      <c r="H129" s="348"/>
      <c r="I129" s="349"/>
      <c r="J129" s="353"/>
      <c r="K129" s="353"/>
      <c r="L129" s="353"/>
      <c r="M129" s="353"/>
      <c r="N129" s="353"/>
      <c r="O129" s="353"/>
      <c r="P129" s="354"/>
      <c r="Q129" s="357"/>
      <c r="R129" s="358"/>
      <c r="S129" s="39">
        <v>3</v>
      </c>
      <c r="T129" s="40" t="s">
        <v>38</v>
      </c>
      <c r="U129" s="39">
        <v>0</v>
      </c>
      <c r="V129" s="357"/>
      <c r="W129" s="358"/>
      <c r="X129" s="369"/>
      <c r="Y129" s="353"/>
      <c r="Z129" s="353"/>
      <c r="AA129" s="353"/>
      <c r="AB129" s="353"/>
      <c r="AC129" s="353"/>
      <c r="AD129" s="370"/>
      <c r="AE129" s="347"/>
      <c r="AF129" s="348"/>
      <c r="AG129" s="348"/>
      <c r="AH129" s="349"/>
      <c r="AI129" s="373"/>
      <c r="AJ129" s="358"/>
      <c r="AK129" s="357"/>
      <c r="AL129" s="358"/>
      <c r="AM129" s="357"/>
      <c r="AN129" s="374"/>
      <c r="AO129" s="357"/>
      <c r="AP129" s="376"/>
    </row>
    <row r="130" spans="1:43" s="52" customFormat="1" ht="18" customHeight="1">
      <c r="A130" s="45"/>
      <c r="B130" s="336">
        <v>9</v>
      </c>
      <c r="C130" s="338">
        <v>0.59722222222222221</v>
      </c>
      <c r="D130" s="339">
        <v>0.4375</v>
      </c>
      <c r="E130" s="340"/>
      <c r="F130" s="392"/>
      <c r="G130" s="393"/>
      <c r="H130" s="393"/>
      <c r="I130" s="394"/>
      <c r="J130" s="402" t="str">
        <f>E109</f>
        <v>姿川第一ＦＣ</v>
      </c>
      <c r="K130" s="387"/>
      <c r="L130" s="387"/>
      <c r="M130" s="387"/>
      <c r="N130" s="387"/>
      <c r="O130" s="387"/>
      <c r="P130" s="410"/>
      <c r="Q130" s="355">
        <f t="shared" ref="Q130" si="62">IF(OR(S130="",S131=""),"",S130+S131)</f>
        <v>1</v>
      </c>
      <c r="R130" s="356"/>
      <c r="S130" s="37">
        <v>1</v>
      </c>
      <c r="T130" s="38" t="s">
        <v>38</v>
      </c>
      <c r="U130" s="37">
        <v>1</v>
      </c>
      <c r="V130" s="355">
        <f t="shared" ref="V130" si="63">IF(OR(U130="",U131=""),"",U130+U131)</f>
        <v>1</v>
      </c>
      <c r="W130" s="356"/>
      <c r="X130" s="355" t="str">
        <f>S110</f>
        <v>ｕｎｉｏｎ ｓｃ</v>
      </c>
      <c r="Y130" s="387"/>
      <c r="Z130" s="387"/>
      <c r="AA130" s="387"/>
      <c r="AB130" s="387"/>
      <c r="AC130" s="387"/>
      <c r="AD130" s="388"/>
      <c r="AE130" s="392"/>
      <c r="AF130" s="393"/>
      <c r="AG130" s="393"/>
      <c r="AH130" s="394"/>
      <c r="AI130" s="398">
        <v>9</v>
      </c>
      <c r="AJ130" s="356"/>
      <c r="AK130" s="355">
        <v>4</v>
      </c>
      <c r="AL130" s="356"/>
      <c r="AM130" s="355">
        <f>AK130</f>
        <v>4</v>
      </c>
      <c r="AN130" s="402"/>
      <c r="AO130" s="355" t="s">
        <v>44</v>
      </c>
      <c r="AP130" s="404"/>
      <c r="AQ130" s="27"/>
    </row>
    <row r="131" spans="1:43" ht="18" customHeight="1" thickBot="1">
      <c r="B131" s="406"/>
      <c r="C131" s="407"/>
      <c r="D131" s="408"/>
      <c r="E131" s="409"/>
      <c r="F131" s="395"/>
      <c r="G131" s="396"/>
      <c r="H131" s="396"/>
      <c r="I131" s="397"/>
      <c r="J131" s="390"/>
      <c r="K131" s="390"/>
      <c r="L131" s="390"/>
      <c r="M131" s="390"/>
      <c r="N131" s="390"/>
      <c r="O131" s="390"/>
      <c r="P131" s="411"/>
      <c r="Q131" s="401"/>
      <c r="R131" s="400"/>
      <c r="S131" s="43">
        <v>0</v>
      </c>
      <c r="T131" s="44" t="s">
        <v>38</v>
      </c>
      <c r="U131" s="43">
        <v>0</v>
      </c>
      <c r="V131" s="401"/>
      <c r="W131" s="400"/>
      <c r="X131" s="389"/>
      <c r="Y131" s="390"/>
      <c r="Z131" s="390"/>
      <c r="AA131" s="390"/>
      <c r="AB131" s="390"/>
      <c r="AC131" s="390"/>
      <c r="AD131" s="391"/>
      <c r="AE131" s="395"/>
      <c r="AF131" s="396"/>
      <c r="AG131" s="396"/>
      <c r="AH131" s="397"/>
      <c r="AI131" s="399"/>
      <c r="AJ131" s="400"/>
      <c r="AK131" s="401"/>
      <c r="AL131" s="400"/>
      <c r="AM131" s="401"/>
      <c r="AN131" s="403"/>
      <c r="AO131" s="401"/>
      <c r="AP131" s="405"/>
    </row>
    <row r="132" spans="1:43" ht="18" customHeight="1" thickBot="1">
      <c r="B132" s="46"/>
      <c r="C132" s="47"/>
      <c r="D132" s="47"/>
      <c r="E132" s="47"/>
      <c r="F132" s="46"/>
      <c r="G132" s="46"/>
      <c r="H132" s="46"/>
      <c r="I132" s="46"/>
      <c r="J132" s="46"/>
      <c r="K132" s="48"/>
      <c r="L132" s="48"/>
      <c r="M132" s="49"/>
      <c r="N132" s="50"/>
      <c r="O132" s="49"/>
      <c r="P132" s="48"/>
      <c r="Q132" s="48"/>
      <c r="R132" s="46"/>
      <c r="S132" s="46"/>
      <c r="T132" s="46"/>
      <c r="U132" s="46"/>
      <c r="V132" s="46"/>
      <c r="W132" s="51"/>
      <c r="X132" s="51"/>
      <c r="Y132" s="51"/>
      <c r="Z132" s="51"/>
      <c r="AA132" s="51"/>
      <c r="AB132" s="51"/>
      <c r="AC132" s="45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 ht="18" customHeight="1" thickBot="1">
      <c r="D133" s="412" t="s">
        <v>14</v>
      </c>
      <c r="E133" s="413"/>
      <c r="F133" s="413"/>
      <c r="G133" s="413"/>
      <c r="H133" s="413"/>
      <c r="I133" s="413"/>
      <c r="J133" s="413" t="s">
        <v>10</v>
      </c>
      <c r="K133" s="413"/>
      <c r="L133" s="413"/>
      <c r="M133" s="413"/>
      <c r="N133" s="413"/>
      <c r="O133" s="413"/>
      <c r="P133" s="413"/>
      <c r="Q133" s="413"/>
      <c r="R133" s="413" t="s">
        <v>15</v>
      </c>
      <c r="S133" s="413"/>
      <c r="T133" s="413"/>
      <c r="U133" s="413"/>
      <c r="V133" s="413"/>
      <c r="W133" s="413"/>
      <c r="X133" s="413"/>
      <c r="Y133" s="413"/>
      <c r="Z133" s="413"/>
      <c r="AA133" s="413" t="s">
        <v>16</v>
      </c>
      <c r="AB133" s="413"/>
      <c r="AC133" s="413"/>
      <c r="AD133" s="413" t="s">
        <v>17</v>
      </c>
      <c r="AE133" s="413"/>
      <c r="AF133" s="413"/>
      <c r="AG133" s="413"/>
      <c r="AH133" s="413"/>
      <c r="AI133" s="413"/>
      <c r="AJ133" s="413"/>
      <c r="AK133" s="413"/>
      <c r="AL133" s="413"/>
      <c r="AM133" s="414"/>
    </row>
    <row r="134" spans="1:43" ht="18" customHeight="1">
      <c r="D134" s="415" t="s">
        <v>18</v>
      </c>
      <c r="E134" s="416"/>
      <c r="F134" s="416"/>
      <c r="G134" s="416"/>
      <c r="H134" s="416"/>
      <c r="I134" s="416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8"/>
      <c r="AB134" s="418"/>
      <c r="AC134" s="418"/>
      <c r="AD134" s="419"/>
      <c r="AE134" s="419"/>
      <c r="AF134" s="419"/>
      <c r="AG134" s="419"/>
      <c r="AH134" s="419"/>
      <c r="AI134" s="419"/>
      <c r="AJ134" s="419"/>
      <c r="AK134" s="419"/>
      <c r="AL134" s="419"/>
      <c r="AM134" s="420"/>
    </row>
    <row r="135" spans="1:43" ht="18" customHeight="1">
      <c r="D135" s="421" t="s">
        <v>18</v>
      </c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3"/>
      <c r="AE135" s="423"/>
      <c r="AF135" s="423"/>
      <c r="AG135" s="423"/>
      <c r="AH135" s="423"/>
      <c r="AI135" s="423"/>
      <c r="AJ135" s="423"/>
      <c r="AK135" s="423"/>
      <c r="AL135" s="423"/>
      <c r="AM135" s="424"/>
    </row>
    <row r="136" spans="1:43" ht="18" customHeight="1" thickBot="1">
      <c r="D136" s="425" t="s">
        <v>18</v>
      </c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8"/>
    </row>
  </sheetData>
  <mergeCells count="648">
    <mergeCell ref="D135:I135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D133:I133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B126:B127"/>
    <mergeCell ref="C126:E127"/>
    <mergeCell ref="F126:I127"/>
    <mergeCell ref="J126:P127"/>
    <mergeCell ref="Q126:R127"/>
    <mergeCell ref="V126:W127"/>
    <mergeCell ref="X124:AD125"/>
    <mergeCell ref="AE124:AH125"/>
    <mergeCell ref="AI124:AJ125"/>
    <mergeCell ref="AK124:AL125"/>
    <mergeCell ref="AM124:AN125"/>
    <mergeCell ref="AO124:AP125"/>
    <mergeCell ref="B124:B125"/>
    <mergeCell ref="C124:E125"/>
    <mergeCell ref="F124:I125"/>
    <mergeCell ref="J124:P125"/>
    <mergeCell ref="Q124:R125"/>
    <mergeCell ref="V124:W125"/>
    <mergeCell ref="X122:AD123"/>
    <mergeCell ref="AE122:AH123"/>
    <mergeCell ref="AI122:AJ123"/>
    <mergeCell ref="AK122:AL123"/>
    <mergeCell ref="AM122:AN123"/>
    <mergeCell ref="AO122:AP123"/>
    <mergeCell ref="B122:B123"/>
    <mergeCell ref="C122:E123"/>
    <mergeCell ref="F122:I123"/>
    <mergeCell ref="J122:P123"/>
    <mergeCell ref="Q122:R123"/>
    <mergeCell ref="V122:W123"/>
    <mergeCell ref="X120:AD121"/>
    <mergeCell ref="AE120:AH121"/>
    <mergeCell ref="AI120:AJ121"/>
    <mergeCell ref="AK120:AL121"/>
    <mergeCell ref="AM120:AN121"/>
    <mergeCell ref="AO120:AP121"/>
    <mergeCell ref="B120:B121"/>
    <mergeCell ref="C120:E121"/>
    <mergeCell ref="F120:I121"/>
    <mergeCell ref="J120:P121"/>
    <mergeCell ref="Q120:R121"/>
    <mergeCell ref="V120:W121"/>
    <mergeCell ref="X118:AD119"/>
    <mergeCell ref="AE118:AH119"/>
    <mergeCell ref="AI118:AJ119"/>
    <mergeCell ref="AK118:AL119"/>
    <mergeCell ref="AM118:AN119"/>
    <mergeCell ref="AO118:AP119"/>
    <mergeCell ref="B118:B119"/>
    <mergeCell ref="C118:E119"/>
    <mergeCell ref="F118:I119"/>
    <mergeCell ref="J118:P119"/>
    <mergeCell ref="Q118:R119"/>
    <mergeCell ref="V118:W119"/>
    <mergeCell ref="X116:AD117"/>
    <mergeCell ref="AE116:AH117"/>
    <mergeCell ref="AI116:AJ117"/>
    <mergeCell ref="AK116:AL117"/>
    <mergeCell ref="AM116:AN117"/>
    <mergeCell ref="AO116:AP117"/>
    <mergeCell ref="B116:B117"/>
    <mergeCell ref="C116:E117"/>
    <mergeCell ref="F116:I117"/>
    <mergeCell ref="J116:P117"/>
    <mergeCell ref="Q116:R117"/>
    <mergeCell ref="V116:W117"/>
    <mergeCell ref="X114:AD115"/>
    <mergeCell ref="AE114:AH115"/>
    <mergeCell ref="AI114:AJ115"/>
    <mergeCell ref="AK114:AL115"/>
    <mergeCell ref="AM114:AN115"/>
    <mergeCell ref="AO114:AP115"/>
    <mergeCell ref="AI113:AJ113"/>
    <mergeCell ref="AK113:AL113"/>
    <mergeCell ref="AM113:AN113"/>
    <mergeCell ref="AO113:AP113"/>
    <mergeCell ref="X113:AD113"/>
    <mergeCell ref="AE113:AH113"/>
    <mergeCell ref="B114:B115"/>
    <mergeCell ref="C114:E115"/>
    <mergeCell ref="F114:I115"/>
    <mergeCell ref="J114:P115"/>
    <mergeCell ref="Q114:R115"/>
    <mergeCell ref="V114:W115"/>
    <mergeCell ref="C113:E113"/>
    <mergeCell ref="F113:I113"/>
    <mergeCell ref="J113:P113"/>
    <mergeCell ref="Q113:W113"/>
    <mergeCell ref="C110:D110"/>
    <mergeCell ref="E110:N110"/>
    <mergeCell ref="Q110:R110"/>
    <mergeCell ref="S110:AB110"/>
    <mergeCell ref="AE110:AF110"/>
    <mergeCell ref="AG110:AP110"/>
    <mergeCell ref="C109:D109"/>
    <mergeCell ref="E109:N109"/>
    <mergeCell ref="Q109:R109"/>
    <mergeCell ref="S109:AB109"/>
    <mergeCell ref="AE109:AF109"/>
    <mergeCell ref="AG109:AP109"/>
    <mergeCell ref="C108:D108"/>
    <mergeCell ref="E108:N108"/>
    <mergeCell ref="Q108:R108"/>
    <mergeCell ref="S108:AB108"/>
    <mergeCell ref="AE108:AF108"/>
    <mergeCell ref="AG108:AP108"/>
    <mergeCell ref="C106:F106"/>
    <mergeCell ref="G106:O106"/>
    <mergeCell ref="P106:S106"/>
    <mergeCell ref="T106:AB106"/>
    <mergeCell ref="AC106:AF106"/>
    <mergeCell ref="AG106:AO106"/>
    <mergeCell ref="D101:I101"/>
    <mergeCell ref="J101:Q101"/>
    <mergeCell ref="R101:Z101"/>
    <mergeCell ref="AA101:AC101"/>
    <mergeCell ref="AD101:AM101"/>
    <mergeCell ref="D102:I102"/>
    <mergeCell ref="J102:Q102"/>
    <mergeCell ref="R102:Z102"/>
    <mergeCell ref="AA102:AC102"/>
    <mergeCell ref="AD102:AM102"/>
    <mergeCell ref="D99:I99"/>
    <mergeCell ref="J99:Q99"/>
    <mergeCell ref="R99:Z99"/>
    <mergeCell ref="AA99:AC99"/>
    <mergeCell ref="AD99:AM99"/>
    <mergeCell ref="D100:I100"/>
    <mergeCell ref="J100:Q100"/>
    <mergeCell ref="R100:Z100"/>
    <mergeCell ref="AA100:AC100"/>
    <mergeCell ref="AD100:AM100"/>
    <mergeCell ref="X96:AD97"/>
    <mergeCell ref="AE96:AH97"/>
    <mergeCell ref="AI96:AJ97"/>
    <mergeCell ref="AK96:AL97"/>
    <mergeCell ref="AM96:AN97"/>
    <mergeCell ref="AO96:AP97"/>
    <mergeCell ref="B96:B97"/>
    <mergeCell ref="C96:E97"/>
    <mergeCell ref="F96:I97"/>
    <mergeCell ref="J96:P97"/>
    <mergeCell ref="Q96:R97"/>
    <mergeCell ref="V96:W97"/>
    <mergeCell ref="X94:AD95"/>
    <mergeCell ref="AE94:AH95"/>
    <mergeCell ref="AI94:AJ95"/>
    <mergeCell ref="AK94:AL95"/>
    <mergeCell ref="AM94:AN95"/>
    <mergeCell ref="AO94:AP95"/>
    <mergeCell ref="B94:B95"/>
    <mergeCell ref="C94:E95"/>
    <mergeCell ref="F94:I95"/>
    <mergeCell ref="J94:P95"/>
    <mergeCell ref="Q94:R95"/>
    <mergeCell ref="V94:W95"/>
    <mergeCell ref="X92:AD93"/>
    <mergeCell ref="AE92:AH93"/>
    <mergeCell ref="AI92:AJ93"/>
    <mergeCell ref="AK92:AL93"/>
    <mergeCell ref="AM92:AN93"/>
    <mergeCell ref="AO92:AP93"/>
    <mergeCell ref="B92:B93"/>
    <mergeCell ref="C92:E93"/>
    <mergeCell ref="F92:I93"/>
    <mergeCell ref="J92:P93"/>
    <mergeCell ref="Q92:R93"/>
    <mergeCell ref="V92:W93"/>
    <mergeCell ref="X90:AD91"/>
    <mergeCell ref="AE90:AH91"/>
    <mergeCell ref="AI90:AJ91"/>
    <mergeCell ref="AK90:AL91"/>
    <mergeCell ref="AM90:AN91"/>
    <mergeCell ref="AO90:AP91"/>
    <mergeCell ref="B90:B91"/>
    <mergeCell ref="C90:E91"/>
    <mergeCell ref="F90:I91"/>
    <mergeCell ref="J90:P91"/>
    <mergeCell ref="Q90:R91"/>
    <mergeCell ref="V90:W91"/>
    <mergeCell ref="X88:AD89"/>
    <mergeCell ref="AE88:AH89"/>
    <mergeCell ref="AI88:AJ89"/>
    <mergeCell ref="AK88:AL89"/>
    <mergeCell ref="AM88:AN89"/>
    <mergeCell ref="AO88:AP89"/>
    <mergeCell ref="B88:B89"/>
    <mergeCell ref="C88:E89"/>
    <mergeCell ref="F88:I89"/>
    <mergeCell ref="J88:P89"/>
    <mergeCell ref="Q88:R89"/>
    <mergeCell ref="V88:W89"/>
    <mergeCell ref="X86:AD87"/>
    <mergeCell ref="AE86:AH87"/>
    <mergeCell ref="AI86:AJ87"/>
    <mergeCell ref="AK86:AL87"/>
    <mergeCell ref="AM86:AN87"/>
    <mergeCell ref="AO86:AP87"/>
    <mergeCell ref="B86:B87"/>
    <mergeCell ref="C86:E87"/>
    <mergeCell ref="F86:I87"/>
    <mergeCell ref="J86:P87"/>
    <mergeCell ref="Q86:R87"/>
    <mergeCell ref="V86:W87"/>
    <mergeCell ref="X84:AD85"/>
    <mergeCell ref="AE84:AH85"/>
    <mergeCell ref="AI84:AJ85"/>
    <mergeCell ref="AK84:AL85"/>
    <mergeCell ref="AM84:AN85"/>
    <mergeCell ref="AO84:AP85"/>
    <mergeCell ref="B84:B85"/>
    <mergeCell ref="C84:E85"/>
    <mergeCell ref="F84:I85"/>
    <mergeCell ref="J84:P85"/>
    <mergeCell ref="Q84:R85"/>
    <mergeCell ref="V84:W85"/>
    <mergeCell ref="X82:AD83"/>
    <mergeCell ref="AE82:AH83"/>
    <mergeCell ref="AI82:AJ83"/>
    <mergeCell ref="AK82:AL83"/>
    <mergeCell ref="AM82:AN83"/>
    <mergeCell ref="AO82:AP83"/>
    <mergeCell ref="B82:B83"/>
    <mergeCell ref="C82:E83"/>
    <mergeCell ref="F82:I83"/>
    <mergeCell ref="J82:P83"/>
    <mergeCell ref="Q82:R83"/>
    <mergeCell ref="V82:W83"/>
    <mergeCell ref="X80:AD81"/>
    <mergeCell ref="AE80:AH81"/>
    <mergeCell ref="AI80:AJ81"/>
    <mergeCell ref="AK80:AL81"/>
    <mergeCell ref="AM80:AN81"/>
    <mergeCell ref="AO80:AP81"/>
    <mergeCell ref="AI79:AJ79"/>
    <mergeCell ref="AK79:AL79"/>
    <mergeCell ref="AM79:AN79"/>
    <mergeCell ref="AO79:AP79"/>
    <mergeCell ref="X79:AD79"/>
    <mergeCell ref="AE79:AH79"/>
    <mergeCell ref="B80:B81"/>
    <mergeCell ref="C80:E81"/>
    <mergeCell ref="F80:I81"/>
    <mergeCell ref="J80:P81"/>
    <mergeCell ref="Q80:R81"/>
    <mergeCell ref="V80:W81"/>
    <mergeCell ref="C79:E79"/>
    <mergeCell ref="F79:I79"/>
    <mergeCell ref="J79:P79"/>
    <mergeCell ref="Q79:W79"/>
    <mergeCell ref="C76:D76"/>
    <mergeCell ref="E76:N76"/>
    <mergeCell ref="Q76:R76"/>
    <mergeCell ref="S76:AB76"/>
    <mergeCell ref="AE76:AF76"/>
    <mergeCell ref="AG76:AP76"/>
    <mergeCell ref="C75:D75"/>
    <mergeCell ref="E75:N75"/>
    <mergeCell ref="Q75:R75"/>
    <mergeCell ref="S75:AB75"/>
    <mergeCell ref="AE75:AF75"/>
    <mergeCell ref="AG75:AP75"/>
    <mergeCell ref="C74:D74"/>
    <mergeCell ref="E74:N74"/>
    <mergeCell ref="Q74:R74"/>
    <mergeCell ref="S74:AB74"/>
    <mergeCell ref="AE74:AF74"/>
    <mergeCell ref="AG74:AP74"/>
    <mergeCell ref="C72:F72"/>
    <mergeCell ref="G72:O72"/>
    <mergeCell ref="P72:S72"/>
    <mergeCell ref="T72:AB72"/>
    <mergeCell ref="AC72:AF72"/>
    <mergeCell ref="AG72:AO72"/>
    <mergeCell ref="D67:I67"/>
    <mergeCell ref="J67:Q67"/>
    <mergeCell ref="R67:Z67"/>
    <mergeCell ref="AA67:AC67"/>
    <mergeCell ref="AD67:AM67"/>
    <mergeCell ref="D68:I68"/>
    <mergeCell ref="J68:Q68"/>
    <mergeCell ref="R68:Z68"/>
    <mergeCell ref="AA68:AC68"/>
    <mergeCell ref="AD68:AM68"/>
    <mergeCell ref="D65:I65"/>
    <mergeCell ref="J65:Q65"/>
    <mergeCell ref="R65:Z65"/>
    <mergeCell ref="AA65:AC65"/>
    <mergeCell ref="AD65:AM65"/>
    <mergeCell ref="D66:I66"/>
    <mergeCell ref="J66:Q66"/>
    <mergeCell ref="R66:Z66"/>
    <mergeCell ref="AA66:AC66"/>
    <mergeCell ref="AD66:AM66"/>
    <mergeCell ref="X62:AD63"/>
    <mergeCell ref="AE62:AH63"/>
    <mergeCell ref="AI62:AJ63"/>
    <mergeCell ref="AK62:AL63"/>
    <mergeCell ref="AM62:AN63"/>
    <mergeCell ref="AO62:AP63"/>
    <mergeCell ref="B62:B63"/>
    <mergeCell ref="C62:E63"/>
    <mergeCell ref="F62:I63"/>
    <mergeCell ref="J62:P63"/>
    <mergeCell ref="Q62:R63"/>
    <mergeCell ref="V62:W63"/>
    <mergeCell ref="X60:AD61"/>
    <mergeCell ref="AE60:AH61"/>
    <mergeCell ref="AI60:AJ61"/>
    <mergeCell ref="AK60:AL61"/>
    <mergeCell ref="AM60:AN61"/>
    <mergeCell ref="AO60:AP61"/>
    <mergeCell ref="B60:B61"/>
    <mergeCell ref="C60:E61"/>
    <mergeCell ref="F60:I61"/>
    <mergeCell ref="J60:P61"/>
    <mergeCell ref="Q60:R61"/>
    <mergeCell ref="V60:W61"/>
    <mergeCell ref="X58:AD59"/>
    <mergeCell ref="AE58:AH59"/>
    <mergeCell ref="AI58:AJ59"/>
    <mergeCell ref="AK58:AL59"/>
    <mergeCell ref="AM58:AN59"/>
    <mergeCell ref="AO58:AP59"/>
    <mergeCell ref="B58:B59"/>
    <mergeCell ref="C58:E59"/>
    <mergeCell ref="F58:I59"/>
    <mergeCell ref="J58:P59"/>
    <mergeCell ref="Q58:R59"/>
    <mergeCell ref="V58:W59"/>
    <mergeCell ref="X56:AD57"/>
    <mergeCell ref="AE56:AH57"/>
    <mergeCell ref="AI56:AJ57"/>
    <mergeCell ref="AK56:AL57"/>
    <mergeCell ref="AM56:AN57"/>
    <mergeCell ref="AO56:AP57"/>
    <mergeCell ref="B56:B57"/>
    <mergeCell ref="C56:E57"/>
    <mergeCell ref="F56:I57"/>
    <mergeCell ref="J56:P57"/>
    <mergeCell ref="Q56:R57"/>
    <mergeCell ref="V56:W57"/>
    <mergeCell ref="X54:AD55"/>
    <mergeCell ref="AE54:AH55"/>
    <mergeCell ref="AI54:AJ55"/>
    <mergeCell ref="AK54:AL55"/>
    <mergeCell ref="AM54:AN55"/>
    <mergeCell ref="AO54:AP55"/>
    <mergeCell ref="B54:B55"/>
    <mergeCell ref="C54:E55"/>
    <mergeCell ref="F54:I55"/>
    <mergeCell ref="J54:P55"/>
    <mergeCell ref="Q54:R55"/>
    <mergeCell ref="V54:W55"/>
    <mergeCell ref="X52:AD53"/>
    <mergeCell ref="AE52:AH53"/>
    <mergeCell ref="AI52:AJ53"/>
    <mergeCell ref="AK52:AL53"/>
    <mergeCell ref="AM52:AN53"/>
    <mergeCell ref="AO52:AP53"/>
    <mergeCell ref="B52:B53"/>
    <mergeCell ref="C52:E53"/>
    <mergeCell ref="F52:I53"/>
    <mergeCell ref="J52:P53"/>
    <mergeCell ref="Q52:R53"/>
    <mergeCell ref="V52:W53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AI45:AJ45"/>
    <mergeCell ref="AK45:AL45"/>
    <mergeCell ref="AM45:AN45"/>
    <mergeCell ref="AO45:AP45"/>
    <mergeCell ref="X45:AD45"/>
    <mergeCell ref="AE45:AH45"/>
    <mergeCell ref="B46:B47"/>
    <mergeCell ref="C46:E47"/>
    <mergeCell ref="F46:I47"/>
    <mergeCell ref="J46:P47"/>
    <mergeCell ref="Q46:R47"/>
    <mergeCell ref="V46:W47"/>
    <mergeCell ref="C45:E45"/>
    <mergeCell ref="F45:I45"/>
    <mergeCell ref="J45:P45"/>
    <mergeCell ref="Q45:W45"/>
    <mergeCell ref="C42:D42"/>
    <mergeCell ref="E42:N42"/>
    <mergeCell ref="Q42:R42"/>
    <mergeCell ref="S42:AB42"/>
    <mergeCell ref="AE42:AF42"/>
    <mergeCell ref="AG42:AP42"/>
    <mergeCell ref="C41:D41"/>
    <mergeCell ref="E41:N41"/>
    <mergeCell ref="Q41:R41"/>
    <mergeCell ref="S41:AB41"/>
    <mergeCell ref="AE41:AF41"/>
    <mergeCell ref="AG41:AP41"/>
    <mergeCell ref="C40:D40"/>
    <mergeCell ref="E40:N40"/>
    <mergeCell ref="Q40:R40"/>
    <mergeCell ref="S40:AB40"/>
    <mergeCell ref="AE40:AF40"/>
    <mergeCell ref="AG40:AP40"/>
    <mergeCell ref="C38:F38"/>
    <mergeCell ref="G38:O38"/>
    <mergeCell ref="P38:S38"/>
    <mergeCell ref="T38:AB38"/>
    <mergeCell ref="AC38:AF38"/>
    <mergeCell ref="AG38:AO38"/>
    <mergeCell ref="D33:I33"/>
    <mergeCell ref="J33:Q33"/>
    <mergeCell ref="R33:Z33"/>
    <mergeCell ref="AA33:AC33"/>
    <mergeCell ref="AD33:AM33"/>
    <mergeCell ref="D34:I34"/>
    <mergeCell ref="J34:Q34"/>
    <mergeCell ref="R34:Z34"/>
    <mergeCell ref="AA34:AC34"/>
    <mergeCell ref="AD34:AM34"/>
    <mergeCell ref="D31:I31"/>
    <mergeCell ref="J31:Q31"/>
    <mergeCell ref="R31:Z31"/>
    <mergeCell ref="AA31:AC31"/>
    <mergeCell ref="AD31:AM31"/>
    <mergeCell ref="D32:I32"/>
    <mergeCell ref="J32:Q32"/>
    <mergeCell ref="R32:Z32"/>
    <mergeCell ref="AA32:AC32"/>
    <mergeCell ref="AD32:AM32"/>
    <mergeCell ref="X28:AD29"/>
    <mergeCell ref="AE28:AH29"/>
    <mergeCell ref="AI28:AJ29"/>
    <mergeCell ref="AK28:AL29"/>
    <mergeCell ref="AM28:AN29"/>
    <mergeCell ref="AO28:AP29"/>
    <mergeCell ref="B28:B29"/>
    <mergeCell ref="C28:E29"/>
    <mergeCell ref="F28:I29"/>
    <mergeCell ref="J28:P29"/>
    <mergeCell ref="Q28:R29"/>
    <mergeCell ref="V28:W29"/>
    <mergeCell ref="X26:AD27"/>
    <mergeCell ref="AE26:AH27"/>
    <mergeCell ref="AI26:AJ27"/>
    <mergeCell ref="AK26:AL27"/>
    <mergeCell ref="AM26:AN27"/>
    <mergeCell ref="AO26:AP27"/>
    <mergeCell ref="B26:B27"/>
    <mergeCell ref="C26:E27"/>
    <mergeCell ref="F26:I27"/>
    <mergeCell ref="J26:P27"/>
    <mergeCell ref="Q26:R27"/>
    <mergeCell ref="V26:W27"/>
    <mergeCell ref="X24:AD25"/>
    <mergeCell ref="AE24:AH25"/>
    <mergeCell ref="AI24:AJ25"/>
    <mergeCell ref="AK24:AL25"/>
    <mergeCell ref="AM24:AN25"/>
    <mergeCell ref="AO24:AP25"/>
    <mergeCell ref="B24:B25"/>
    <mergeCell ref="C24:E25"/>
    <mergeCell ref="F24:I25"/>
    <mergeCell ref="J24:P25"/>
    <mergeCell ref="Q24:R25"/>
    <mergeCell ref="V24:W25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B14:B15"/>
    <mergeCell ref="C14:E15"/>
    <mergeCell ref="F14:I15"/>
    <mergeCell ref="J14:P15"/>
    <mergeCell ref="Q14:R15"/>
    <mergeCell ref="V14:W15"/>
    <mergeCell ref="X12:AD13"/>
    <mergeCell ref="AE12:AH13"/>
    <mergeCell ref="AI12:AJ13"/>
    <mergeCell ref="AK12:AL13"/>
    <mergeCell ref="AM12:AN13"/>
    <mergeCell ref="AO12:AP13"/>
    <mergeCell ref="AI11:AJ11"/>
    <mergeCell ref="AK11:AL11"/>
    <mergeCell ref="AM11:AN11"/>
    <mergeCell ref="AO11:AP11"/>
    <mergeCell ref="X11:AD11"/>
    <mergeCell ref="AE11:AH11"/>
    <mergeCell ref="B12:B13"/>
    <mergeCell ref="C12:E13"/>
    <mergeCell ref="F12:I13"/>
    <mergeCell ref="J12:P13"/>
    <mergeCell ref="Q12:R13"/>
    <mergeCell ref="V12:W13"/>
    <mergeCell ref="C11:E11"/>
    <mergeCell ref="F11:I11"/>
    <mergeCell ref="J11:P11"/>
    <mergeCell ref="Q11:W11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C4:F4"/>
    <mergeCell ref="G4:O4"/>
    <mergeCell ref="P4:S4"/>
    <mergeCell ref="T4:AB4"/>
    <mergeCell ref="AC4:AF4"/>
    <mergeCell ref="AG4:AO4"/>
  </mergeCells>
  <phoneticPr fontId="4"/>
  <printOptions horizontalCentered="1"/>
  <pageMargins left="0" right="0" top="0.59055118110236227" bottom="0.19685039370078741" header="0.31496062992125984" footer="0.31496062992125984"/>
  <pageSetup paperSize="9" scale="95" orientation="landscape" r:id="rId1"/>
  <rowBreaks count="3" manualBreakCount="3">
    <brk id="34" max="42" man="1"/>
    <brk id="68" max="42" man="1"/>
    <brk id="102" max="4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4:AQ136"/>
  <sheetViews>
    <sheetView view="pageBreakPreview" topLeftCell="A103" zoomScaleNormal="100" zoomScaleSheetLayoutView="100" workbookViewId="0">
      <selection activeCell="AR103" sqref="AR103"/>
    </sheetView>
  </sheetViews>
  <sheetFormatPr defaultColWidth="3.5" defaultRowHeight="18" customHeight="1"/>
  <cols>
    <col min="1" max="16384" width="3.5" style="27"/>
  </cols>
  <sheetData>
    <row r="4" spans="2:42" ht="18" customHeight="1">
      <c r="C4" s="329" t="s">
        <v>3</v>
      </c>
      <c r="D4" s="329"/>
      <c r="E4" s="329"/>
      <c r="F4" s="329"/>
      <c r="G4" s="330" t="s">
        <v>45</v>
      </c>
      <c r="H4" s="330"/>
      <c r="I4" s="330"/>
      <c r="J4" s="330"/>
      <c r="K4" s="330"/>
      <c r="L4" s="330"/>
      <c r="M4" s="330"/>
      <c r="N4" s="330"/>
      <c r="O4" s="330"/>
      <c r="P4" s="329" t="s">
        <v>5</v>
      </c>
      <c r="Q4" s="329"/>
      <c r="R4" s="329"/>
      <c r="S4" s="329"/>
      <c r="T4" s="329" t="s">
        <v>46</v>
      </c>
      <c r="U4" s="329"/>
      <c r="V4" s="329"/>
      <c r="W4" s="329"/>
      <c r="X4" s="329"/>
      <c r="Y4" s="329"/>
      <c r="Z4" s="329"/>
      <c r="AA4" s="329"/>
      <c r="AB4" s="329"/>
      <c r="AC4" s="329" t="s">
        <v>32</v>
      </c>
      <c r="AD4" s="329"/>
      <c r="AE4" s="329"/>
      <c r="AF4" s="329"/>
      <c r="AG4" s="331">
        <v>43345</v>
      </c>
      <c r="AH4" s="331"/>
      <c r="AI4" s="331"/>
      <c r="AJ4" s="331"/>
      <c r="AK4" s="331"/>
      <c r="AL4" s="331"/>
      <c r="AM4" s="331"/>
      <c r="AN4" s="331"/>
      <c r="AO4" s="331"/>
      <c r="AP4" s="28"/>
    </row>
    <row r="5" spans="2:42" ht="18" customHeight="1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  <c r="Y5" s="30"/>
      <c r="Z5" s="30"/>
      <c r="AA5" s="30"/>
      <c r="AB5" s="30"/>
      <c r="AC5" s="30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2:42" ht="18" customHeight="1">
      <c r="C6" s="437">
        <v>1</v>
      </c>
      <c r="D6" s="437"/>
      <c r="E6" s="438" t="s">
        <v>383</v>
      </c>
      <c r="F6" s="438"/>
      <c r="G6" s="438"/>
      <c r="H6" s="438"/>
      <c r="I6" s="438"/>
      <c r="J6" s="438"/>
      <c r="K6" s="438"/>
      <c r="L6" s="438"/>
      <c r="M6" s="438"/>
      <c r="N6" s="438"/>
      <c r="O6" s="31"/>
      <c r="P6" s="31"/>
      <c r="Q6" s="437">
        <v>4</v>
      </c>
      <c r="R6" s="437"/>
      <c r="S6" s="438" t="s">
        <v>442</v>
      </c>
      <c r="T6" s="438"/>
      <c r="U6" s="438"/>
      <c r="V6" s="438"/>
      <c r="W6" s="438"/>
      <c r="X6" s="438"/>
      <c r="Y6" s="438"/>
      <c r="Z6" s="438"/>
      <c r="AA6" s="438"/>
      <c r="AB6" s="438"/>
      <c r="AC6" s="32"/>
      <c r="AD6" s="33"/>
      <c r="AE6" s="437">
        <v>7</v>
      </c>
      <c r="AF6" s="437"/>
      <c r="AG6" s="438" t="s">
        <v>401</v>
      </c>
      <c r="AH6" s="438"/>
      <c r="AI6" s="438"/>
      <c r="AJ6" s="438"/>
      <c r="AK6" s="438"/>
      <c r="AL6" s="438"/>
      <c r="AM6" s="438"/>
      <c r="AN6" s="438"/>
      <c r="AO6" s="438"/>
      <c r="AP6" s="438"/>
    </row>
    <row r="7" spans="2:42" ht="18" customHeight="1">
      <c r="C7" s="437">
        <v>2</v>
      </c>
      <c r="D7" s="437"/>
      <c r="E7" s="438" t="s">
        <v>440</v>
      </c>
      <c r="F7" s="438"/>
      <c r="G7" s="438"/>
      <c r="H7" s="438"/>
      <c r="I7" s="438"/>
      <c r="J7" s="438"/>
      <c r="K7" s="438"/>
      <c r="L7" s="438"/>
      <c r="M7" s="438"/>
      <c r="N7" s="438"/>
      <c r="O7" s="31"/>
      <c r="P7" s="31"/>
      <c r="Q7" s="437">
        <v>5</v>
      </c>
      <c r="R7" s="437"/>
      <c r="S7" s="438" t="s">
        <v>443</v>
      </c>
      <c r="T7" s="438"/>
      <c r="U7" s="438"/>
      <c r="V7" s="438"/>
      <c r="W7" s="438"/>
      <c r="X7" s="438"/>
      <c r="Y7" s="438"/>
      <c r="Z7" s="438"/>
      <c r="AA7" s="438"/>
      <c r="AB7" s="438"/>
      <c r="AC7" s="32"/>
      <c r="AD7" s="33"/>
      <c r="AE7" s="437">
        <v>8</v>
      </c>
      <c r="AF7" s="437"/>
      <c r="AG7" s="438" t="s">
        <v>444</v>
      </c>
      <c r="AH7" s="438"/>
      <c r="AI7" s="438"/>
      <c r="AJ7" s="438"/>
      <c r="AK7" s="438"/>
      <c r="AL7" s="438"/>
      <c r="AM7" s="438"/>
      <c r="AN7" s="438"/>
      <c r="AO7" s="438"/>
      <c r="AP7" s="438"/>
    </row>
    <row r="8" spans="2:42" ht="18" customHeight="1">
      <c r="C8" s="437">
        <v>3</v>
      </c>
      <c r="D8" s="437"/>
      <c r="E8" s="438" t="s">
        <v>441</v>
      </c>
      <c r="F8" s="438"/>
      <c r="G8" s="438"/>
      <c r="H8" s="438"/>
      <c r="I8" s="438"/>
      <c r="J8" s="438"/>
      <c r="K8" s="438"/>
      <c r="L8" s="438"/>
      <c r="M8" s="438"/>
      <c r="N8" s="438"/>
      <c r="O8" s="31"/>
      <c r="P8" s="31"/>
      <c r="Q8" s="437">
        <v>6</v>
      </c>
      <c r="R8" s="437"/>
      <c r="S8" s="438" t="s">
        <v>380</v>
      </c>
      <c r="T8" s="438"/>
      <c r="U8" s="438"/>
      <c r="V8" s="438"/>
      <c r="W8" s="438"/>
      <c r="X8" s="438"/>
      <c r="Y8" s="438"/>
      <c r="Z8" s="438"/>
      <c r="AA8" s="438"/>
      <c r="AB8" s="438"/>
      <c r="AC8" s="32"/>
      <c r="AD8" s="33"/>
      <c r="AE8" s="437">
        <v>9</v>
      </c>
      <c r="AF8" s="437"/>
      <c r="AG8" s="438" t="s">
        <v>445</v>
      </c>
      <c r="AH8" s="438"/>
      <c r="AI8" s="438"/>
      <c r="AJ8" s="438"/>
      <c r="AK8" s="438"/>
      <c r="AL8" s="438"/>
      <c r="AM8" s="438"/>
      <c r="AN8" s="438"/>
      <c r="AO8" s="438"/>
      <c r="AP8" s="438"/>
    </row>
    <row r="9" spans="2:42" ht="18" customHeight="1">
      <c r="C9" s="34"/>
      <c r="D9" s="29"/>
      <c r="E9" s="29"/>
      <c r="F9" s="29"/>
      <c r="G9" s="29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9"/>
      <c r="U9" s="35"/>
      <c r="V9" s="29"/>
      <c r="W9" s="35"/>
      <c r="X9" s="29"/>
      <c r="Y9" s="35"/>
      <c r="Z9" s="29"/>
      <c r="AA9" s="35"/>
      <c r="AB9" s="29"/>
      <c r="AC9" s="29"/>
    </row>
    <row r="10" spans="2:42" ht="18" customHeight="1" thickBot="1">
      <c r="B10" s="27" t="s">
        <v>33</v>
      </c>
    </row>
    <row r="11" spans="2:42" ht="18" customHeight="1" thickBot="1">
      <c r="B11" s="36"/>
      <c r="C11" s="359" t="s">
        <v>9</v>
      </c>
      <c r="D11" s="360"/>
      <c r="E11" s="361"/>
      <c r="F11" s="362" t="s">
        <v>34</v>
      </c>
      <c r="G11" s="363"/>
      <c r="H11" s="363"/>
      <c r="I11" s="364"/>
      <c r="J11" s="360" t="s">
        <v>10</v>
      </c>
      <c r="K11" s="363"/>
      <c r="L11" s="363"/>
      <c r="M11" s="363"/>
      <c r="N11" s="363"/>
      <c r="O11" s="363"/>
      <c r="P11" s="365"/>
      <c r="Q11" s="366" t="s">
        <v>25</v>
      </c>
      <c r="R11" s="366"/>
      <c r="S11" s="366"/>
      <c r="T11" s="366"/>
      <c r="U11" s="366"/>
      <c r="V11" s="366"/>
      <c r="W11" s="366"/>
      <c r="X11" s="378" t="s">
        <v>10</v>
      </c>
      <c r="Y11" s="363"/>
      <c r="Z11" s="363"/>
      <c r="AA11" s="363"/>
      <c r="AB11" s="363"/>
      <c r="AC11" s="363"/>
      <c r="AD11" s="364"/>
      <c r="AE11" s="362" t="s">
        <v>34</v>
      </c>
      <c r="AF11" s="363"/>
      <c r="AG11" s="363"/>
      <c r="AH11" s="364"/>
      <c r="AI11" s="359" t="s">
        <v>12</v>
      </c>
      <c r="AJ11" s="377"/>
      <c r="AK11" s="378" t="s">
        <v>13</v>
      </c>
      <c r="AL11" s="377"/>
      <c r="AM11" s="378" t="s">
        <v>13</v>
      </c>
      <c r="AN11" s="360"/>
      <c r="AO11" s="378" t="s">
        <v>35</v>
      </c>
      <c r="AP11" s="361"/>
    </row>
    <row r="12" spans="2:42" ht="18" customHeight="1">
      <c r="B12" s="336">
        <v>1</v>
      </c>
      <c r="C12" s="338">
        <v>0.375</v>
      </c>
      <c r="D12" s="339"/>
      <c r="E12" s="340"/>
      <c r="F12" s="344"/>
      <c r="G12" s="345"/>
      <c r="H12" s="345"/>
      <c r="I12" s="346"/>
      <c r="J12" s="350" t="str">
        <f>E6</f>
        <v>Ｓ４スペランツァ</v>
      </c>
      <c r="K12" s="351"/>
      <c r="L12" s="351"/>
      <c r="M12" s="351"/>
      <c r="N12" s="351"/>
      <c r="O12" s="351"/>
      <c r="P12" s="352"/>
      <c r="Q12" s="355">
        <f>IF(OR(S12="",S13=""),"",S12+S13)</f>
        <v>4</v>
      </c>
      <c r="R12" s="356"/>
      <c r="S12" s="37">
        <v>1</v>
      </c>
      <c r="T12" s="38" t="s">
        <v>47</v>
      </c>
      <c r="U12" s="37">
        <v>0</v>
      </c>
      <c r="V12" s="355">
        <f>IF(OR(U12="",U13=""),"",U12+U13)</f>
        <v>3</v>
      </c>
      <c r="W12" s="356"/>
      <c r="X12" s="367" t="str">
        <f>E7</f>
        <v>みはらＳＣ Ｊｒ</v>
      </c>
      <c r="Y12" s="351"/>
      <c r="Z12" s="351"/>
      <c r="AA12" s="351"/>
      <c r="AB12" s="351"/>
      <c r="AC12" s="351"/>
      <c r="AD12" s="368"/>
      <c r="AE12" s="344"/>
      <c r="AF12" s="345"/>
      <c r="AG12" s="345"/>
      <c r="AH12" s="346"/>
      <c r="AI12" s="371">
        <v>3</v>
      </c>
      <c r="AJ12" s="372"/>
      <c r="AK12" s="367">
        <v>4</v>
      </c>
      <c r="AL12" s="372"/>
      <c r="AM12" s="367">
        <f>AK12</f>
        <v>4</v>
      </c>
      <c r="AN12" s="350"/>
      <c r="AO12" s="367" t="s">
        <v>48</v>
      </c>
      <c r="AP12" s="375"/>
    </row>
    <row r="13" spans="2:42" ht="18" customHeight="1">
      <c r="B13" s="337"/>
      <c r="C13" s="341"/>
      <c r="D13" s="342"/>
      <c r="E13" s="343"/>
      <c r="F13" s="347"/>
      <c r="G13" s="348"/>
      <c r="H13" s="348"/>
      <c r="I13" s="349"/>
      <c r="J13" s="353"/>
      <c r="K13" s="353"/>
      <c r="L13" s="353"/>
      <c r="M13" s="353"/>
      <c r="N13" s="353"/>
      <c r="O13" s="353"/>
      <c r="P13" s="354"/>
      <c r="Q13" s="357"/>
      <c r="R13" s="358"/>
      <c r="S13" s="39">
        <v>3</v>
      </c>
      <c r="T13" s="40" t="s">
        <v>47</v>
      </c>
      <c r="U13" s="39">
        <v>3</v>
      </c>
      <c r="V13" s="357"/>
      <c r="W13" s="358"/>
      <c r="X13" s="369"/>
      <c r="Y13" s="353"/>
      <c r="Z13" s="353"/>
      <c r="AA13" s="353"/>
      <c r="AB13" s="353"/>
      <c r="AC13" s="353"/>
      <c r="AD13" s="370"/>
      <c r="AE13" s="347"/>
      <c r="AF13" s="348"/>
      <c r="AG13" s="348"/>
      <c r="AH13" s="349"/>
      <c r="AI13" s="373"/>
      <c r="AJ13" s="358"/>
      <c r="AK13" s="357"/>
      <c r="AL13" s="358"/>
      <c r="AM13" s="357"/>
      <c r="AN13" s="374"/>
      <c r="AO13" s="357"/>
      <c r="AP13" s="376"/>
    </row>
    <row r="14" spans="2:42" ht="18" customHeight="1">
      <c r="B14" s="337">
        <v>2</v>
      </c>
      <c r="C14" s="341">
        <v>0.40277777777777773</v>
      </c>
      <c r="D14" s="342">
        <v>0.4375</v>
      </c>
      <c r="E14" s="343"/>
      <c r="F14" s="347"/>
      <c r="G14" s="348"/>
      <c r="H14" s="348"/>
      <c r="I14" s="349"/>
      <c r="J14" s="384" t="str">
        <f>E8</f>
        <v>ＦＣグラシアス</v>
      </c>
      <c r="K14" s="380"/>
      <c r="L14" s="380"/>
      <c r="M14" s="380"/>
      <c r="N14" s="380"/>
      <c r="O14" s="380"/>
      <c r="P14" s="386"/>
      <c r="Q14" s="379">
        <f t="shared" ref="Q14" si="0">IF(OR(S14="",S15=""),"",S14+S15)</f>
        <v>4</v>
      </c>
      <c r="R14" s="383"/>
      <c r="S14" s="41">
        <v>1</v>
      </c>
      <c r="T14" s="42" t="s">
        <v>47</v>
      </c>
      <c r="U14" s="41">
        <v>0</v>
      </c>
      <c r="V14" s="379">
        <f t="shared" ref="V14" si="1">IF(OR(U14="",U15=""),"",U14+U15)</f>
        <v>1</v>
      </c>
      <c r="W14" s="383"/>
      <c r="X14" s="379" t="str">
        <f>S6</f>
        <v>サウス宇都宮ＳＣ</v>
      </c>
      <c r="Y14" s="380"/>
      <c r="Z14" s="380"/>
      <c r="AA14" s="380"/>
      <c r="AB14" s="380"/>
      <c r="AC14" s="380"/>
      <c r="AD14" s="381"/>
      <c r="AE14" s="347"/>
      <c r="AF14" s="348"/>
      <c r="AG14" s="348"/>
      <c r="AH14" s="349"/>
      <c r="AI14" s="382">
        <v>1</v>
      </c>
      <c r="AJ14" s="383"/>
      <c r="AK14" s="379">
        <v>2</v>
      </c>
      <c r="AL14" s="383"/>
      <c r="AM14" s="379">
        <f>AK14</f>
        <v>2</v>
      </c>
      <c r="AN14" s="384"/>
      <c r="AO14" s="379" t="s">
        <v>48</v>
      </c>
      <c r="AP14" s="385"/>
    </row>
    <row r="15" spans="2:42" ht="18" customHeight="1">
      <c r="B15" s="337"/>
      <c r="C15" s="341"/>
      <c r="D15" s="342"/>
      <c r="E15" s="343"/>
      <c r="F15" s="347"/>
      <c r="G15" s="348"/>
      <c r="H15" s="348"/>
      <c r="I15" s="349"/>
      <c r="J15" s="353"/>
      <c r="K15" s="353"/>
      <c r="L15" s="353"/>
      <c r="M15" s="353"/>
      <c r="N15" s="353"/>
      <c r="O15" s="353"/>
      <c r="P15" s="354"/>
      <c r="Q15" s="357"/>
      <c r="R15" s="358"/>
      <c r="S15" s="39">
        <v>3</v>
      </c>
      <c r="T15" s="40" t="s">
        <v>47</v>
      </c>
      <c r="U15" s="39">
        <v>1</v>
      </c>
      <c r="V15" s="357"/>
      <c r="W15" s="358"/>
      <c r="X15" s="369"/>
      <c r="Y15" s="353"/>
      <c r="Z15" s="353"/>
      <c r="AA15" s="353"/>
      <c r="AB15" s="353"/>
      <c r="AC15" s="353"/>
      <c r="AD15" s="370"/>
      <c r="AE15" s="347"/>
      <c r="AF15" s="348"/>
      <c r="AG15" s="348"/>
      <c r="AH15" s="349"/>
      <c r="AI15" s="373"/>
      <c r="AJ15" s="358"/>
      <c r="AK15" s="357"/>
      <c r="AL15" s="358"/>
      <c r="AM15" s="357"/>
      <c r="AN15" s="374"/>
      <c r="AO15" s="357"/>
      <c r="AP15" s="376"/>
    </row>
    <row r="16" spans="2:42" ht="18" customHeight="1">
      <c r="B16" s="337">
        <v>3</v>
      </c>
      <c r="C16" s="341">
        <v>0.43055555555555558</v>
      </c>
      <c r="D16" s="342"/>
      <c r="E16" s="343"/>
      <c r="F16" s="347"/>
      <c r="G16" s="348"/>
      <c r="H16" s="348"/>
      <c r="I16" s="349"/>
      <c r="J16" s="384" t="str">
        <f>S7</f>
        <v>ＦＣグランディール宇都宮</v>
      </c>
      <c r="K16" s="380"/>
      <c r="L16" s="380"/>
      <c r="M16" s="380"/>
      <c r="N16" s="380"/>
      <c r="O16" s="380"/>
      <c r="P16" s="386"/>
      <c r="Q16" s="379">
        <f t="shared" ref="Q16" si="2">IF(OR(S16="",S17=""),"",S16+S17)</f>
        <v>3</v>
      </c>
      <c r="R16" s="383"/>
      <c r="S16" s="41">
        <v>1</v>
      </c>
      <c r="T16" s="42" t="s">
        <v>47</v>
      </c>
      <c r="U16" s="41">
        <v>0</v>
      </c>
      <c r="V16" s="379">
        <f t="shared" ref="V16" si="3">IF(OR(U16="",U17=""),"",U16+U17)</f>
        <v>0</v>
      </c>
      <c r="W16" s="383"/>
      <c r="X16" s="379" t="str">
        <f>S8</f>
        <v>昭和・戸祭ＳＣ</v>
      </c>
      <c r="Y16" s="380"/>
      <c r="Z16" s="380"/>
      <c r="AA16" s="380"/>
      <c r="AB16" s="380"/>
      <c r="AC16" s="380"/>
      <c r="AD16" s="381"/>
      <c r="AE16" s="347"/>
      <c r="AF16" s="348"/>
      <c r="AG16" s="348"/>
      <c r="AH16" s="349"/>
      <c r="AI16" s="382">
        <v>7</v>
      </c>
      <c r="AJ16" s="383"/>
      <c r="AK16" s="379">
        <v>8</v>
      </c>
      <c r="AL16" s="383"/>
      <c r="AM16" s="379">
        <f>AK16</f>
        <v>8</v>
      </c>
      <c r="AN16" s="384"/>
      <c r="AO16" s="379" t="s">
        <v>48</v>
      </c>
      <c r="AP16" s="385"/>
    </row>
    <row r="17" spans="1:42" ht="18" customHeight="1">
      <c r="B17" s="337"/>
      <c r="C17" s="341"/>
      <c r="D17" s="342"/>
      <c r="E17" s="343"/>
      <c r="F17" s="347"/>
      <c r="G17" s="348"/>
      <c r="H17" s="348"/>
      <c r="I17" s="349"/>
      <c r="J17" s="353"/>
      <c r="K17" s="353"/>
      <c r="L17" s="353"/>
      <c r="M17" s="353"/>
      <c r="N17" s="353"/>
      <c r="O17" s="353"/>
      <c r="P17" s="354"/>
      <c r="Q17" s="357"/>
      <c r="R17" s="358"/>
      <c r="S17" s="39">
        <v>2</v>
      </c>
      <c r="T17" s="40" t="s">
        <v>47</v>
      </c>
      <c r="U17" s="39">
        <v>0</v>
      </c>
      <c r="V17" s="357"/>
      <c r="W17" s="358"/>
      <c r="X17" s="369"/>
      <c r="Y17" s="353"/>
      <c r="Z17" s="353"/>
      <c r="AA17" s="353"/>
      <c r="AB17" s="353"/>
      <c r="AC17" s="353"/>
      <c r="AD17" s="370"/>
      <c r="AE17" s="347"/>
      <c r="AF17" s="348"/>
      <c r="AG17" s="348"/>
      <c r="AH17" s="349"/>
      <c r="AI17" s="373"/>
      <c r="AJ17" s="358"/>
      <c r="AK17" s="357"/>
      <c r="AL17" s="358"/>
      <c r="AM17" s="357"/>
      <c r="AN17" s="374"/>
      <c r="AO17" s="357"/>
      <c r="AP17" s="376"/>
    </row>
    <row r="18" spans="1:42" ht="18" customHeight="1">
      <c r="B18" s="337">
        <v>4</v>
      </c>
      <c r="C18" s="341">
        <v>0.45833333333333331</v>
      </c>
      <c r="D18" s="342">
        <v>0.4375</v>
      </c>
      <c r="E18" s="343"/>
      <c r="F18" s="347"/>
      <c r="G18" s="348"/>
      <c r="H18" s="348"/>
      <c r="I18" s="349"/>
      <c r="J18" s="384" t="str">
        <f>AG6</f>
        <v>カテット白沢ＳＳ</v>
      </c>
      <c r="K18" s="380"/>
      <c r="L18" s="380"/>
      <c r="M18" s="380"/>
      <c r="N18" s="380"/>
      <c r="O18" s="380"/>
      <c r="P18" s="386"/>
      <c r="Q18" s="379">
        <f t="shared" ref="Q18" si="4">IF(OR(S18="",S19=""),"",S18+S19)</f>
        <v>4</v>
      </c>
      <c r="R18" s="383"/>
      <c r="S18" s="41">
        <v>1</v>
      </c>
      <c r="T18" s="42" t="s">
        <v>47</v>
      </c>
      <c r="U18" s="41">
        <v>0</v>
      </c>
      <c r="V18" s="379">
        <f t="shared" ref="V18" si="5">IF(OR(U18="",U19=""),"",U18+U19)</f>
        <v>0</v>
      </c>
      <c r="W18" s="383"/>
      <c r="X18" s="379" t="str">
        <f>AG7</f>
        <v>宇都宮北部ＦＣトレ</v>
      </c>
      <c r="Y18" s="380"/>
      <c r="Z18" s="380"/>
      <c r="AA18" s="380"/>
      <c r="AB18" s="380"/>
      <c r="AC18" s="380"/>
      <c r="AD18" s="381"/>
      <c r="AE18" s="347"/>
      <c r="AF18" s="348"/>
      <c r="AG18" s="348"/>
      <c r="AH18" s="349"/>
      <c r="AI18" s="382">
        <v>5</v>
      </c>
      <c r="AJ18" s="383"/>
      <c r="AK18" s="379">
        <v>6</v>
      </c>
      <c r="AL18" s="383"/>
      <c r="AM18" s="379">
        <f>AK18</f>
        <v>6</v>
      </c>
      <c r="AN18" s="384"/>
      <c r="AO18" s="379" t="s">
        <v>48</v>
      </c>
      <c r="AP18" s="385"/>
    </row>
    <row r="19" spans="1:42" ht="18" customHeight="1">
      <c r="B19" s="337"/>
      <c r="C19" s="341"/>
      <c r="D19" s="342"/>
      <c r="E19" s="343"/>
      <c r="F19" s="347"/>
      <c r="G19" s="348"/>
      <c r="H19" s="348"/>
      <c r="I19" s="349"/>
      <c r="J19" s="353"/>
      <c r="K19" s="353"/>
      <c r="L19" s="353"/>
      <c r="M19" s="353"/>
      <c r="N19" s="353"/>
      <c r="O19" s="353"/>
      <c r="P19" s="354"/>
      <c r="Q19" s="357"/>
      <c r="R19" s="358"/>
      <c r="S19" s="39">
        <v>3</v>
      </c>
      <c r="T19" s="40" t="s">
        <v>47</v>
      </c>
      <c r="U19" s="39">
        <v>0</v>
      </c>
      <c r="V19" s="357"/>
      <c r="W19" s="358"/>
      <c r="X19" s="369"/>
      <c r="Y19" s="353"/>
      <c r="Z19" s="353"/>
      <c r="AA19" s="353"/>
      <c r="AB19" s="353"/>
      <c r="AC19" s="353"/>
      <c r="AD19" s="370"/>
      <c r="AE19" s="347"/>
      <c r="AF19" s="348"/>
      <c r="AG19" s="348"/>
      <c r="AH19" s="349"/>
      <c r="AI19" s="373"/>
      <c r="AJ19" s="358"/>
      <c r="AK19" s="357"/>
      <c r="AL19" s="358"/>
      <c r="AM19" s="357"/>
      <c r="AN19" s="374"/>
      <c r="AO19" s="357"/>
      <c r="AP19" s="376"/>
    </row>
    <row r="20" spans="1:42" ht="18" customHeight="1">
      <c r="B20" s="337">
        <v>5</v>
      </c>
      <c r="C20" s="341">
        <v>0.4861111111111111</v>
      </c>
      <c r="D20" s="342"/>
      <c r="E20" s="343"/>
      <c r="F20" s="347"/>
      <c r="G20" s="348"/>
      <c r="H20" s="348"/>
      <c r="I20" s="349"/>
      <c r="J20" s="384" t="str">
        <f>E6</f>
        <v>Ｓ４スペランツァ</v>
      </c>
      <c r="K20" s="380"/>
      <c r="L20" s="380"/>
      <c r="M20" s="380"/>
      <c r="N20" s="380"/>
      <c r="O20" s="380"/>
      <c r="P20" s="386"/>
      <c r="Q20" s="379">
        <f t="shared" ref="Q20" si="6">IF(OR(S20="",S21=""),"",S20+S21)</f>
        <v>0</v>
      </c>
      <c r="R20" s="383"/>
      <c r="S20" s="41">
        <v>0</v>
      </c>
      <c r="T20" s="42" t="s">
        <v>47</v>
      </c>
      <c r="U20" s="41">
        <v>0</v>
      </c>
      <c r="V20" s="379">
        <f t="shared" ref="V20" si="7">IF(OR(U20="",U21=""),"",U20+U21)</f>
        <v>1</v>
      </c>
      <c r="W20" s="383"/>
      <c r="X20" s="379" t="str">
        <f>AG8</f>
        <v>ともぞうＳＣ U10</v>
      </c>
      <c r="Y20" s="380"/>
      <c r="Z20" s="380"/>
      <c r="AA20" s="380"/>
      <c r="AB20" s="380"/>
      <c r="AC20" s="380"/>
      <c r="AD20" s="381"/>
      <c r="AE20" s="347"/>
      <c r="AF20" s="348"/>
      <c r="AG20" s="348"/>
      <c r="AH20" s="349"/>
      <c r="AI20" s="382">
        <v>2</v>
      </c>
      <c r="AJ20" s="383"/>
      <c r="AK20" s="379">
        <v>3</v>
      </c>
      <c r="AL20" s="383"/>
      <c r="AM20" s="379">
        <f>AK20</f>
        <v>3</v>
      </c>
      <c r="AN20" s="384"/>
      <c r="AO20" s="379" t="s">
        <v>48</v>
      </c>
      <c r="AP20" s="385"/>
    </row>
    <row r="21" spans="1:42" ht="18" customHeight="1">
      <c r="B21" s="337"/>
      <c r="C21" s="341"/>
      <c r="D21" s="342"/>
      <c r="E21" s="343"/>
      <c r="F21" s="347"/>
      <c r="G21" s="348"/>
      <c r="H21" s="348"/>
      <c r="I21" s="349"/>
      <c r="J21" s="353"/>
      <c r="K21" s="353"/>
      <c r="L21" s="353"/>
      <c r="M21" s="353"/>
      <c r="N21" s="353"/>
      <c r="O21" s="353"/>
      <c r="P21" s="354"/>
      <c r="Q21" s="357"/>
      <c r="R21" s="358"/>
      <c r="S21" s="39">
        <v>0</v>
      </c>
      <c r="T21" s="40" t="s">
        <v>47</v>
      </c>
      <c r="U21" s="39">
        <v>1</v>
      </c>
      <c r="V21" s="357"/>
      <c r="W21" s="358"/>
      <c r="X21" s="369"/>
      <c r="Y21" s="353"/>
      <c r="Z21" s="353"/>
      <c r="AA21" s="353"/>
      <c r="AB21" s="353"/>
      <c r="AC21" s="353"/>
      <c r="AD21" s="370"/>
      <c r="AE21" s="347"/>
      <c r="AF21" s="348"/>
      <c r="AG21" s="348"/>
      <c r="AH21" s="349"/>
      <c r="AI21" s="373"/>
      <c r="AJ21" s="358"/>
      <c r="AK21" s="357"/>
      <c r="AL21" s="358"/>
      <c r="AM21" s="357"/>
      <c r="AN21" s="374"/>
      <c r="AO21" s="357"/>
      <c r="AP21" s="376"/>
    </row>
    <row r="22" spans="1:42" ht="18" customHeight="1">
      <c r="B22" s="337">
        <v>6</v>
      </c>
      <c r="C22" s="341">
        <v>0.51388888888888895</v>
      </c>
      <c r="D22" s="342"/>
      <c r="E22" s="343"/>
      <c r="F22" s="347"/>
      <c r="G22" s="348"/>
      <c r="H22" s="348"/>
      <c r="I22" s="349"/>
      <c r="J22" s="384" t="str">
        <f>E7</f>
        <v>みはらＳＣ Ｊｒ</v>
      </c>
      <c r="K22" s="380"/>
      <c r="L22" s="380"/>
      <c r="M22" s="380"/>
      <c r="N22" s="380"/>
      <c r="O22" s="380"/>
      <c r="P22" s="386"/>
      <c r="Q22" s="379">
        <f t="shared" ref="Q22" si="8">IF(OR(S22="",S23=""),"",S22+S23)</f>
        <v>3</v>
      </c>
      <c r="R22" s="383"/>
      <c r="S22" s="41">
        <v>2</v>
      </c>
      <c r="T22" s="42" t="s">
        <v>47</v>
      </c>
      <c r="U22" s="41">
        <v>1</v>
      </c>
      <c r="V22" s="379">
        <f t="shared" ref="V22" si="9">IF(OR(U22="",U23=""),"",U22+U23)</f>
        <v>1</v>
      </c>
      <c r="W22" s="383"/>
      <c r="X22" s="379" t="str">
        <f>E8</f>
        <v>ＦＣグラシアス</v>
      </c>
      <c r="Y22" s="380"/>
      <c r="Z22" s="380"/>
      <c r="AA22" s="380"/>
      <c r="AB22" s="380"/>
      <c r="AC22" s="380"/>
      <c r="AD22" s="381"/>
      <c r="AE22" s="347"/>
      <c r="AF22" s="348"/>
      <c r="AG22" s="348"/>
      <c r="AH22" s="349"/>
      <c r="AI22" s="382">
        <v>9</v>
      </c>
      <c r="AJ22" s="383"/>
      <c r="AK22" s="379">
        <v>1</v>
      </c>
      <c r="AL22" s="383"/>
      <c r="AM22" s="379">
        <f>AK22</f>
        <v>1</v>
      </c>
      <c r="AN22" s="384"/>
      <c r="AO22" s="379" t="s">
        <v>48</v>
      </c>
      <c r="AP22" s="385"/>
    </row>
    <row r="23" spans="1:42" ht="18" customHeight="1">
      <c r="B23" s="337"/>
      <c r="C23" s="341"/>
      <c r="D23" s="342"/>
      <c r="E23" s="343"/>
      <c r="F23" s="347"/>
      <c r="G23" s="348"/>
      <c r="H23" s="348"/>
      <c r="I23" s="349"/>
      <c r="J23" s="353"/>
      <c r="K23" s="353"/>
      <c r="L23" s="353"/>
      <c r="M23" s="353"/>
      <c r="N23" s="353"/>
      <c r="O23" s="353"/>
      <c r="P23" s="354"/>
      <c r="Q23" s="357"/>
      <c r="R23" s="358"/>
      <c r="S23" s="39">
        <v>1</v>
      </c>
      <c r="T23" s="40" t="s">
        <v>47</v>
      </c>
      <c r="U23" s="39">
        <v>0</v>
      </c>
      <c r="V23" s="357"/>
      <c r="W23" s="358"/>
      <c r="X23" s="369"/>
      <c r="Y23" s="353"/>
      <c r="Z23" s="353"/>
      <c r="AA23" s="353"/>
      <c r="AB23" s="353"/>
      <c r="AC23" s="353"/>
      <c r="AD23" s="370"/>
      <c r="AE23" s="347"/>
      <c r="AF23" s="348"/>
      <c r="AG23" s="348"/>
      <c r="AH23" s="349"/>
      <c r="AI23" s="373"/>
      <c r="AJ23" s="358"/>
      <c r="AK23" s="357"/>
      <c r="AL23" s="358"/>
      <c r="AM23" s="357"/>
      <c r="AN23" s="374"/>
      <c r="AO23" s="357"/>
      <c r="AP23" s="376"/>
    </row>
    <row r="24" spans="1:42" ht="18" customHeight="1">
      <c r="B24" s="337">
        <v>7</v>
      </c>
      <c r="C24" s="341">
        <v>0.54166666666666663</v>
      </c>
      <c r="D24" s="342"/>
      <c r="E24" s="343"/>
      <c r="F24" s="347"/>
      <c r="G24" s="348"/>
      <c r="H24" s="348"/>
      <c r="I24" s="349"/>
      <c r="J24" s="384" t="str">
        <f>S6</f>
        <v>サウス宇都宮ＳＣ</v>
      </c>
      <c r="K24" s="380"/>
      <c r="L24" s="380"/>
      <c r="M24" s="380"/>
      <c r="N24" s="380"/>
      <c r="O24" s="380"/>
      <c r="P24" s="386"/>
      <c r="Q24" s="379">
        <f t="shared" ref="Q24" si="10">IF(OR(S24="",S25=""),"",S24+S25)</f>
        <v>0</v>
      </c>
      <c r="R24" s="383"/>
      <c r="S24" s="41">
        <v>0</v>
      </c>
      <c r="T24" s="42" t="s">
        <v>47</v>
      </c>
      <c r="U24" s="41">
        <v>2</v>
      </c>
      <c r="V24" s="379">
        <f t="shared" ref="V24" si="11">IF(OR(U24="",U25=""),"",U24+U25)</f>
        <v>6</v>
      </c>
      <c r="W24" s="383"/>
      <c r="X24" s="379" t="str">
        <f>S7</f>
        <v>ＦＣグランディール宇都宮</v>
      </c>
      <c r="Y24" s="380"/>
      <c r="Z24" s="380"/>
      <c r="AA24" s="380"/>
      <c r="AB24" s="380"/>
      <c r="AC24" s="380"/>
      <c r="AD24" s="381"/>
      <c r="AE24" s="347"/>
      <c r="AF24" s="348"/>
      <c r="AG24" s="348"/>
      <c r="AH24" s="349"/>
      <c r="AI24" s="382">
        <v>6</v>
      </c>
      <c r="AJ24" s="383"/>
      <c r="AK24" s="379">
        <v>7</v>
      </c>
      <c r="AL24" s="383"/>
      <c r="AM24" s="379">
        <f>AK24</f>
        <v>7</v>
      </c>
      <c r="AN24" s="384"/>
      <c r="AO24" s="379" t="s">
        <v>48</v>
      </c>
      <c r="AP24" s="385"/>
    </row>
    <row r="25" spans="1:42" ht="18" customHeight="1">
      <c r="B25" s="337"/>
      <c r="C25" s="341"/>
      <c r="D25" s="342"/>
      <c r="E25" s="343"/>
      <c r="F25" s="347"/>
      <c r="G25" s="348"/>
      <c r="H25" s="348"/>
      <c r="I25" s="349"/>
      <c r="J25" s="353"/>
      <c r="K25" s="353"/>
      <c r="L25" s="353"/>
      <c r="M25" s="353"/>
      <c r="N25" s="353"/>
      <c r="O25" s="353"/>
      <c r="P25" s="354"/>
      <c r="Q25" s="357"/>
      <c r="R25" s="358"/>
      <c r="S25" s="39">
        <v>0</v>
      </c>
      <c r="T25" s="40" t="s">
        <v>47</v>
      </c>
      <c r="U25" s="39">
        <v>4</v>
      </c>
      <c r="V25" s="357"/>
      <c r="W25" s="358"/>
      <c r="X25" s="369"/>
      <c r="Y25" s="353"/>
      <c r="Z25" s="353"/>
      <c r="AA25" s="353"/>
      <c r="AB25" s="353"/>
      <c r="AC25" s="353"/>
      <c r="AD25" s="370"/>
      <c r="AE25" s="347"/>
      <c r="AF25" s="348"/>
      <c r="AG25" s="348"/>
      <c r="AH25" s="349"/>
      <c r="AI25" s="373"/>
      <c r="AJ25" s="358"/>
      <c r="AK25" s="357"/>
      <c r="AL25" s="358"/>
      <c r="AM25" s="357"/>
      <c r="AN25" s="374"/>
      <c r="AO25" s="357"/>
      <c r="AP25" s="376"/>
    </row>
    <row r="26" spans="1:42" ht="18" customHeight="1">
      <c r="B26" s="337">
        <v>8</v>
      </c>
      <c r="C26" s="341">
        <v>0.56944444444444442</v>
      </c>
      <c r="D26" s="342">
        <v>0.4375</v>
      </c>
      <c r="E26" s="343"/>
      <c r="F26" s="347"/>
      <c r="G26" s="348"/>
      <c r="H26" s="348"/>
      <c r="I26" s="349"/>
      <c r="J26" s="384" t="str">
        <f>S8</f>
        <v>昭和・戸祭ＳＣ</v>
      </c>
      <c r="K26" s="380"/>
      <c r="L26" s="380"/>
      <c r="M26" s="380"/>
      <c r="N26" s="380"/>
      <c r="O26" s="380"/>
      <c r="P26" s="386"/>
      <c r="Q26" s="379">
        <f t="shared" ref="Q26" si="12">IF(OR(S26="",S27=""),"",S26+S27)</f>
        <v>0</v>
      </c>
      <c r="R26" s="383"/>
      <c r="S26" s="41">
        <v>0</v>
      </c>
      <c r="T26" s="42" t="s">
        <v>47</v>
      </c>
      <c r="U26" s="41">
        <v>1</v>
      </c>
      <c r="V26" s="379">
        <f t="shared" ref="V26" si="13">IF(OR(U26="",U27=""),"",U26+U27)</f>
        <v>1</v>
      </c>
      <c r="W26" s="383"/>
      <c r="X26" s="379" t="str">
        <f>AG6</f>
        <v>カテット白沢ＳＳ</v>
      </c>
      <c r="Y26" s="380"/>
      <c r="Z26" s="380"/>
      <c r="AA26" s="380"/>
      <c r="AB26" s="380"/>
      <c r="AC26" s="380"/>
      <c r="AD26" s="381"/>
      <c r="AE26" s="347"/>
      <c r="AF26" s="348"/>
      <c r="AG26" s="348"/>
      <c r="AH26" s="349"/>
      <c r="AI26" s="382">
        <v>8</v>
      </c>
      <c r="AJ26" s="383"/>
      <c r="AK26" s="379">
        <v>9</v>
      </c>
      <c r="AL26" s="383"/>
      <c r="AM26" s="379">
        <f>AK26</f>
        <v>9</v>
      </c>
      <c r="AN26" s="384"/>
      <c r="AO26" s="379" t="s">
        <v>48</v>
      </c>
      <c r="AP26" s="385"/>
    </row>
    <row r="27" spans="1:42" ht="18" customHeight="1">
      <c r="B27" s="337"/>
      <c r="C27" s="341"/>
      <c r="D27" s="342"/>
      <c r="E27" s="343"/>
      <c r="F27" s="347"/>
      <c r="G27" s="348"/>
      <c r="H27" s="348"/>
      <c r="I27" s="349"/>
      <c r="J27" s="353"/>
      <c r="K27" s="353"/>
      <c r="L27" s="353"/>
      <c r="M27" s="353"/>
      <c r="N27" s="353"/>
      <c r="O27" s="353"/>
      <c r="P27" s="354"/>
      <c r="Q27" s="357"/>
      <c r="R27" s="358"/>
      <c r="S27" s="39">
        <v>0</v>
      </c>
      <c r="T27" s="40" t="s">
        <v>47</v>
      </c>
      <c r="U27" s="39">
        <v>0</v>
      </c>
      <c r="V27" s="357"/>
      <c r="W27" s="358"/>
      <c r="X27" s="369"/>
      <c r="Y27" s="353"/>
      <c r="Z27" s="353"/>
      <c r="AA27" s="353"/>
      <c r="AB27" s="353"/>
      <c r="AC27" s="353"/>
      <c r="AD27" s="370"/>
      <c r="AE27" s="347"/>
      <c r="AF27" s="348"/>
      <c r="AG27" s="348"/>
      <c r="AH27" s="349"/>
      <c r="AI27" s="373"/>
      <c r="AJ27" s="358"/>
      <c r="AK27" s="357"/>
      <c r="AL27" s="358"/>
      <c r="AM27" s="357"/>
      <c r="AN27" s="374"/>
      <c r="AO27" s="357"/>
      <c r="AP27" s="376"/>
    </row>
    <row r="28" spans="1:42" ht="18" customHeight="1">
      <c r="B28" s="336">
        <v>9</v>
      </c>
      <c r="C28" s="338">
        <v>0.59722222222222221</v>
      </c>
      <c r="D28" s="339">
        <v>0.4375</v>
      </c>
      <c r="E28" s="340"/>
      <c r="F28" s="392"/>
      <c r="G28" s="393"/>
      <c r="H28" s="393"/>
      <c r="I28" s="394"/>
      <c r="J28" s="402" t="str">
        <f>AG7</f>
        <v>宇都宮北部ＦＣトレ</v>
      </c>
      <c r="K28" s="387"/>
      <c r="L28" s="387"/>
      <c r="M28" s="387"/>
      <c r="N28" s="387"/>
      <c r="O28" s="387"/>
      <c r="P28" s="410"/>
      <c r="Q28" s="355">
        <f t="shared" ref="Q28" si="14">IF(OR(S28="",S29=""),"",S28+S29)</f>
        <v>0</v>
      </c>
      <c r="R28" s="356"/>
      <c r="S28" s="37">
        <v>0</v>
      </c>
      <c r="T28" s="38" t="s">
        <v>47</v>
      </c>
      <c r="U28" s="37">
        <v>10</v>
      </c>
      <c r="V28" s="355">
        <f t="shared" ref="V28" si="15">IF(OR(U28="",U29=""),"",U28+U29)</f>
        <v>18</v>
      </c>
      <c r="W28" s="356"/>
      <c r="X28" s="355" t="str">
        <f>AG8</f>
        <v>ともぞうＳＣ U10</v>
      </c>
      <c r="Y28" s="387"/>
      <c r="Z28" s="387"/>
      <c r="AA28" s="387"/>
      <c r="AB28" s="387"/>
      <c r="AC28" s="387"/>
      <c r="AD28" s="388"/>
      <c r="AE28" s="392"/>
      <c r="AF28" s="393"/>
      <c r="AG28" s="393"/>
      <c r="AH28" s="394"/>
      <c r="AI28" s="398">
        <v>4</v>
      </c>
      <c r="AJ28" s="356"/>
      <c r="AK28" s="355">
        <v>5</v>
      </c>
      <c r="AL28" s="356"/>
      <c r="AM28" s="355">
        <f>AK28</f>
        <v>5</v>
      </c>
      <c r="AN28" s="402"/>
      <c r="AO28" s="355" t="s">
        <v>48</v>
      </c>
      <c r="AP28" s="404"/>
    </row>
    <row r="29" spans="1:42" ht="18" customHeight="1" thickBot="1">
      <c r="B29" s="406"/>
      <c r="C29" s="407"/>
      <c r="D29" s="408"/>
      <c r="E29" s="409"/>
      <c r="F29" s="395"/>
      <c r="G29" s="396"/>
      <c r="H29" s="396"/>
      <c r="I29" s="397"/>
      <c r="J29" s="390"/>
      <c r="K29" s="390"/>
      <c r="L29" s="390"/>
      <c r="M29" s="390"/>
      <c r="N29" s="390"/>
      <c r="O29" s="390"/>
      <c r="P29" s="411"/>
      <c r="Q29" s="401"/>
      <c r="R29" s="400"/>
      <c r="S29" s="43">
        <v>0</v>
      </c>
      <c r="T29" s="44" t="s">
        <v>47</v>
      </c>
      <c r="U29" s="43">
        <v>8</v>
      </c>
      <c r="V29" s="401"/>
      <c r="W29" s="400"/>
      <c r="X29" s="389"/>
      <c r="Y29" s="390"/>
      <c r="Z29" s="390"/>
      <c r="AA29" s="390"/>
      <c r="AB29" s="390"/>
      <c r="AC29" s="390"/>
      <c r="AD29" s="391"/>
      <c r="AE29" s="395"/>
      <c r="AF29" s="396"/>
      <c r="AG29" s="396"/>
      <c r="AH29" s="397"/>
      <c r="AI29" s="399"/>
      <c r="AJ29" s="400"/>
      <c r="AK29" s="401"/>
      <c r="AL29" s="400"/>
      <c r="AM29" s="401"/>
      <c r="AN29" s="403"/>
      <c r="AO29" s="401"/>
      <c r="AP29" s="405"/>
    </row>
    <row r="30" spans="1:42" s="52" customFormat="1" ht="18" customHeight="1" thickBot="1">
      <c r="A30" s="45"/>
      <c r="B30" s="46"/>
      <c r="C30" s="47"/>
      <c r="D30" s="47"/>
      <c r="E30" s="47"/>
      <c r="F30" s="46"/>
      <c r="G30" s="46"/>
      <c r="H30" s="46"/>
      <c r="I30" s="46"/>
      <c r="J30" s="46"/>
      <c r="K30" s="48"/>
      <c r="L30" s="48"/>
      <c r="M30" s="49"/>
      <c r="N30" s="50"/>
      <c r="O30" s="49"/>
      <c r="P30" s="48"/>
      <c r="Q30" s="48"/>
      <c r="R30" s="46"/>
      <c r="S30" s="46"/>
      <c r="T30" s="46"/>
      <c r="U30" s="46"/>
      <c r="V30" s="46"/>
      <c r="W30" s="51"/>
      <c r="X30" s="51"/>
      <c r="Y30" s="51"/>
      <c r="Z30" s="51"/>
      <c r="AA30" s="51"/>
      <c r="AB30" s="51"/>
      <c r="AC30" s="45"/>
    </row>
    <row r="31" spans="1:42" ht="18" customHeight="1" thickBot="1">
      <c r="D31" s="412" t="s">
        <v>14</v>
      </c>
      <c r="E31" s="413"/>
      <c r="F31" s="413"/>
      <c r="G31" s="413"/>
      <c r="H31" s="413"/>
      <c r="I31" s="413"/>
      <c r="J31" s="413" t="s">
        <v>10</v>
      </c>
      <c r="K31" s="413"/>
      <c r="L31" s="413"/>
      <c r="M31" s="413"/>
      <c r="N31" s="413"/>
      <c r="O31" s="413"/>
      <c r="P31" s="413"/>
      <c r="Q31" s="413"/>
      <c r="R31" s="413" t="s">
        <v>15</v>
      </c>
      <c r="S31" s="413"/>
      <c r="T31" s="413"/>
      <c r="U31" s="413"/>
      <c r="V31" s="413"/>
      <c r="W31" s="413"/>
      <c r="X31" s="413"/>
      <c r="Y31" s="413"/>
      <c r="Z31" s="413"/>
      <c r="AA31" s="413" t="s">
        <v>16</v>
      </c>
      <c r="AB31" s="413"/>
      <c r="AC31" s="413"/>
      <c r="AD31" s="413" t="s">
        <v>17</v>
      </c>
      <c r="AE31" s="413"/>
      <c r="AF31" s="413"/>
      <c r="AG31" s="413"/>
      <c r="AH31" s="413"/>
      <c r="AI31" s="413"/>
      <c r="AJ31" s="413"/>
      <c r="AK31" s="413"/>
      <c r="AL31" s="413"/>
      <c r="AM31" s="414"/>
    </row>
    <row r="32" spans="1:42" ht="18" customHeight="1">
      <c r="D32" s="415" t="s">
        <v>18</v>
      </c>
      <c r="E32" s="416"/>
      <c r="F32" s="416"/>
      <c r="G32" s="416"/>
      <c r="H32" s="416"/>
      <c r="I32" s="416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8"/>
      <c r="AB32" s="418"/>
      <c r="AC32" s="418"/>
      <c r="AD32" s="419"/>
      <c r="AE32" s="419"/>
      <c r="AF32" s="419"/>
      <c r="AG32" s="419"/>
      <c r="AH32" s="419"/>
      <c r="AI32" s="419"/>
      <c r="AJ32" s="419"/>
      <c r="AK32" s="419"/>
      <c r="AL32" s="419"/>
      <c r="AM32" s="420"/>
    </row>
    <row r="33" spans="2:42" ht="18" customHeight="1">
      <c r="D33" s="421" t="s">
        <v>18</v>
      </c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3"/>
      <c r="AE33" s="423"/>
      <c r="AF33" s="423"/>
      <c r="AG33" s="423"/>
      <c r="AH33" s="423"/>
      <c r="AI33" s="423"/>
      <c r="AJ33" s="423"/>
      <c r="AK33" s="423"/>
      <c r="AL33" s="423"/>
      <c r="AM33" s="424"/>
    </row>
    <row r="34" spans="2:42" ht="18" customHeight="1" thickBot="1">
      <c r="D34" s="425" t="s">
        <v>18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7"/>
      <c r="AE34" s="427"/>
      <c r="AF34" s="427"/>
      <c r="AG34" s="427"/>
      <c r="AH34" s="427"/>
      <c r="AI34" s="427"/>
      <c r="AJ34" s="427"/>
      <c r="AK34" s="427"/>
      <c r="AL34" s="427"/>
      <c r="AM34" s="428"/>
    </row>
    <row r="38" spans="2:42" ht="18" customHeight="1">
      <c r="C38" s="329" t="s">
        <v>3</v>
      </c>
      <c r="D38" s="329"/>
      <c r="E38" s="329"/>
      <c r="F38" s="329"/>
      <c r="G38" s="330" t="s">
        <v>45</v>
      </c>
      <c r="H38" s="330"/>
      <c r="I38" s="330"/>
      <c r="J38" s="330"/>
      <c r="K38" s="330"/>
      <c r="L38" s="330"/>
      <c r="M38" s="330"/>
      <c r="N38" s="330"/>
      <c r="O38" s="330"/>
      <c r="P38" s="329" t="s">
        <v>5</v>
      </c>
      <c r="Q38" s="329"/>
      <c r="R38" s="329"/>
      <c r="S38" s="329"/>
      <c r="T38" s="329" t="s">
        <v>46</v>
      </c>
      <c r="U38" s="329"/>
      <c r="V38" s="329"/>
      <c r="W38" s="329"/>
      <c r="X38" s="329"/>
      <c r="Y38" s="329"/>
      <c r="Z38" s="329"/>
      <c r="AA38" s="329"/>
      <c r="AB38" s="329"/>
      <c r="AC38" s="329" t="s">
        <v>32</v>
      </c>
      <c r="AD38" s="329"/>
      <c r="AE38" s="329"/>
      <c r="AF38" s="329"/>
      <c r="AG38" s="331">
        <v>43351</v>
      </c>
      <c r="AH38" s="331"/>
      <c r="AI38" s="331"/>
      <c r="AJ38" s="331"/>
      <c r="AK38" s="331"/>
      <c r="AL38" s="331"/>
      <c r="AM38" s="331"/>
      <c r="AN38" s="331"/>
      <c r="AO38" s="331"/>
      <c r="AP38" s="28"/>
    </row>
    <row r="39" spans="2:42" ht="18" customHeight="1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0"/>
      <c r="AB39" s="30"/>
      <c r="AC39" s="30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2:42" ht="18" customHeight="1">
      <c r="C40" s="437">
        <v>1</v>
      </c>
      <c r="D40" s="437"/>
      <c r="E40" s="438" t="str">
        <f>$E$6</f>
        <v>Ｓ４スペランツァ</v>
      </c>
      <c r="F40" s="438"/>
      <c r="G40" s="438"/>
      <c r="H40" s="438"/>
      <c r="I40" s="438"/>
      <c r="J40" s="438"/>
      <c r="K40" s="438"/>
      <c r="L40" s="438"/>
      <c r="M40" s="438"/>
      <c r="N40" s="438"/>
      <c r="O40" s="31"/>
      <c r="P40" s="31"/>
      <c r="Q40" s="437">
        <v>4</v>
      </c>
      <c r="R40" s="437"/>
      <c r="S40" s="438" t="str">
        <f>$S$6</f>
        <v>サウス宇都宮ＳＣ</v>
      </c>
      <c r="T40" s="438"/>
      <c r="U40" s="438"/>
      <c r="V40" s="438"/>
      <c r="W40" s="438"/>
      <c r="X40" s="438"/>
      <c r="Y40" s="438"/>
      <c r="Z40" s="438"/>
      <c r="AA40" s="438"/>
      <c r="AB40" s="438"/>
      <c r="AC40" s="32"/>
      <c r="AD40" s="33"/>
      <c r="AE40" s="437">
        <v>7</v>
      </c>
      <c r="AF40" s="437"/>
      <c r="AG40" s="438" t="str">
        <f>$AG$6</f>
        <v>カテット白沢ＳＳ</v>
      </c>
      <c r="AH40" s="438"/>
      <c r="AI40" s="438"/>
      <c r="AJ40" s="438"/>
      <c r="AK40" s="438"/>
      <c r="AL40" s="438"/>
      <c r="AM40" s="438"/>
      <c r="AN40" s="438"/>
      <c r="AO40" s="438"/>
      <c r="AP40" s="438"/>
    </row>
    <row r="41" spans="2:42" ht="18" customHeight="1">
      <c r="C41" s="437">
        <v>2</v>
      </c>
      <c r="D41" s="437"/>
      <c r="E41" s="438" t="str">
        <f>$E$7</f>
        <v>みはらＳＣ Ｊｒ</v>
      </c>
      <c r="F41" s="438"/>
      <c r="G41" s="438"/>
      <c r="H41" s="438"/>
      <c r="I41" s="438"/>
      <c r="J41" s="438"/>
      <c r="K41" s="438"/>
      <c r="L41" s="438"/>
      <c r="M41" s="438"/>
      <c r="N41" s="438"/>
      <c r="O41" s="31"/>
      <c r="P41" s="31"/>
      <c r="Q41" s="437">
        <v>5</v>
      </c>
      <c r="R41" s="437"/>
      <c r="S41" s="438" t="str">
        <f>$S$7</f>
        <v>ＦＣグランディール宇都宮</v>
      </c>
      <c r="T41" s="438"/>
      <c r="U41" s="438"/>
      <c r="V41" s="438"/>
      <c r="W41" s="438"/>
      <c r="X41" s="438"/>
      <c r="Y41" s="438"/>
      <c r="Z41" s="438"/>
      <c r="AA41" s="438"/>
      <c r="AB41" s="438"/>
      <c r="AC41" s="32"/>
      <c r="AD41" s="33"/>
      <c r="AE41" s="437">
        <v>8</v>
      </c>
      <c r="AF41" s="437"/>
      <c r="AG41" s="438" t="str">
        <f>$AG$7</f>
        <v>宇都宮北部ＦＣトレ</v>
      </c>
      <c r="AH41" s="438"/>
      <c r="AI41" s="438"/>
      <c r="AJ41" s="438"/>
      <c r="AK41" s="438"/>
      <c r="AL41" s="438"/>
      <c r="AM41" s="438"/>
      <c r="AN41" s="438"/>
      <c r="AO41" s="438"/>
      <c r="AP41" s="438"/>
    </row>
    <row r="42" spans="2:42" ht="18" customHeight="1">
      <c r="C42" s="437">
        <v>3</v>
      </c>
      <c r="D42" s="437"/>
      <c r="E42" s="438" t="str">
        <f>$E$8</f>
        <v>ＦＣグラシアス</v>
      </c>
      <c r="F42" s="438"/>
      <c r="G42" s="438"/>
      <c r="H42" s="438"/>
      <c r="I42" s="438"/>
      <c r="J42" s="438"/>
      <c r="K42" s="438"/>
      <c r="L42" s="438"/>
      <c r="M42" s="438"/>
      <c r="N42" s="438"/>
      <c r="O42" s="31"/>
      <c r="P42" s="31"/>
      <c r="Q42" s="437">
        <v>6</v>
      </c>
      <c r="R42" s="437"/>
      <c r="S42" s="438" t="str">
        <f>$S$8</f>
        <v>昭和・戸祭ＳＣ</v>
      </c>
      <c r="T42" s="438"/>
      <c r="U42" s="438"/>
      <c r="V42" s="438"/>
      <c r="W42" s="438"/>
      <c r="X42" s="438"/>
      <c r="Y42" s="438"/>
      <c r="Z42" s="438"/>
      <c r="AA42" s="438"/>
      <c r="AB42" s="438"/>
      <c r="AC42" s="32"/>
      <c r="AD42" s="33"/>
      <c r="AE42" s="437">
        <v>9</v>
      </c>
      <c r="AF42" s="437"/>
      <c r="AG42" s="438" t="str">
        <f>$AG$8</f>
        <v>ともぞうＳＣ U10</v>
      </c>
      <c r="AH42" s="438"/>
      <c r="AI42" s="438"/>
      <c r="AJ42" s="438"/>
      <c r="AK42" s="438"/>
      <c r="AL42" s="438"/>
      <c r="AM42" s="438"/>
      <c r="AN42" s="438"/>
      <c r="AO42" s="438"/>
      <c r="AP42" s="438"/>
    </row>
    <row r="43" spans="2:42" ht="18" customHeight="1">
      <c r="C43" s="34"/>
      <c r="D43" s="29"/>
      <c r="E43" s="29"/>
      <c r="F43" s="29"/>
      <c r="G43" s="29"/>
      <c r="H43" s="29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9"/>
      <c r="U43" s="35"/>
      <c r="V43" s="29"/>
      <c r="W43" s="35"/>
      <c r="X43" s="29"/>
      <c r="Y43" s="35"/>
      <c r="Z43" s="29"/>
      <c r="AA43" s="35"/>
      <c r="AB43" s="29"/>
      <c r="AC43" s="29"/>
    </row>
    <row r="44" spans="2:42" ht="18" customHeight="1" thickBot="1">
      <c r="B44" s="27" t="s">
        <v>41</v>
      </c>
    </row>
    <row r="45" spans="2:42" ht="18" customHeight="1" thickBot="1">
      <c r="B45" s="36"/>
      <c r="C45" s="359" t="s">
        <v>9</v>
      </c>
      <c r="D45" s="360"/>
      <c r="E45" s="361"/>
      <c r="F45" s="362" t="s">
        <v>34</v>
      </c>
      <c r="G45" s="363"/>
      <c r="H45" s="363"/>
      <c r="I45" s="364"/>
      <c r="J45" s="360" t="s">
        <v>10</v>
      </c>
      <c r="K45" s="363"/>
      <c r="L45" s="363"/>
      <c r="M45" s="363"/>
      <c r="N45" s="363"/>
      <c r="O45" s="363"/>
      <c r="P45" s="365"/>
      <c r="Q45" s="366" t="s">
        <v>25</v>
      </c>
      <c r="R45" s="366"/>
      <c r="S45" s="366"/>
      <c r="T45" s="366"/>
      <c r="U45" s="366"/>
      <c r="V45" s="366"/>
      <c r="W45" s="366"/>
      <c r="X45" s="378" t="s">
        <v>10</v>
      </c>
      <c r="Y45" s="363"/>
      <c r="Z45" s="363"/>
      <c r="AA45" s="363"/>
      <c r="AB45" s="363"/>
      <c r="AC45" s="363"/>
      <c r="AD45" s="364"/>
      <c r="AE45" s="362" t="s">
        <v>34</v>
      </c>
      <c r="AF45" s="363"/>
      <c r="AG45" s="363"/>
      <c r="AH45" s="364"/>
      <c r="AI45" s="359" t="s">
        <v>12</v>
      </c>
      <c r="AJ45" s="377"/>
      <c r="AK45" s="378" t="s">
        <v>13</v>
      </c>
      <c r="AL45" s="377"/>
      <c r="AM45" s="378" t="s">
        <v>13</v>
      </c>
      <c r="AN45" s="360"/>
      <c r="AO45" s="378" t="s">
        <v>35</v>
      </c>
      <c r="AP45" s="361"/>
    </row>
    <row r="46" spans="2:42" ht="18" customHeight="1">
      <c r="B46" s="336">
        <v>1</v>
      </c>
      <c r="C46" s="338">
        <v>0.375</v>
      </c>
      <c r="D46" s="339"/>
      <c r="E46" s="340"/>
      <c r="F46" s="344"/>
      <c r="G46" s="345"/>
      <c r="H46" s="345"/>
      <c r="I46" s="346"/>
      <c r="J46" s="350" t="str">
        <f>E40</f>
        <v>Ｓ４スペランツァ</v>
      </c>
      <c r="K46" s="351"/>
      <c r="L46" s="351"/>
      <c r="M46" s="351"/>
      <c r="N46" s="351"/>
      <c r="O46" s="351"/>
      <c r="P46" s="352"/>
      <c r="Q46" s="355">
        <f>IF(OR(S46="",S47=""),"",S46+S47)</f>
        <v>3</v>
      </c>
      <c r="R46" s="356"/>
      <c r="S46" s="37">
        <v>1</v>
      </c>
      <c r="T46" s="38" t="s">
        <v>36</v>
      </c>
      <c r="U46" s="37">
        <v>0</v>
      </c>
      <c r="V46" s="355">
        <f>IF(OR(U46="",U47=""),"",U46+U47)</f>
        <v>0</v>
      </c>
      <c r="W46" s="356"/>
      <c r="X46" s="367" t="str">
        <f>E42</f>
        <v>ＦＣグラシアス</v>
      </c>
      <c r="Y46" s="351"/>
      <c r="Z46" s="351"/>
      <c r="AA46" s="351"/>
      <c r="AB46" s="351"/>
      <c r="AC46" s="351"/>
      <c r="AD46" s="368"/>
      <c r="AE46" s="344"/>
      <c r="AF46" s="345"/>
      <c r="AG46" s="345"/>
      <c r="AH46" s="346"/>
      <c r="AI46" s="371">
        <v>6</v>
      </c>
      <c r="AJ46" s="372"/>
      <c r="AK46" s="367">
        <v>8</v>
      </c>
      <c r="AL46" s="372"/>
      <c r="AM46" s="367">
        <f>AK46</f>
        <v>8</v>
      </c>
      <c r="AN46" s="350"/>
      <c r="AO46" s="367" t="s">
        <v>37</v>
      </c>
      <c r="AP46" s="375"/>
    </row>
    <row r="47" spans="2:42" ht="18" customHeight="1">
      <c r="B47" s="337"/>
      <c r="C47" s="341"/>
      <c r="D47" s="342"/>
      <c r="E47" s="343"/>
      <c r="F47" s="347"/>
      <c r="G47" s="348"/>
      <c r="H47" s="348"/>
      <c r="I47" s="349"/>
      <c r="J47" s="353"/>
      <c r="K47" s="353"/>
      <c r="L47" s="353"/>
      <c r="M47" s="353"/>
      <c r="N47" s="353"/>
      <c r="O47" s="353"/>
      <c r="P47" s="354"/>
      <c r="Q47" s="357"/>
      <c r="R47" s="358"/>
      <c r="S47" s="39">
        <v>2</v>
      </c>
      <c r="T47" s="40" t="s">
        <v>36</v>
      </c>
      <c r="U47" s="39">
        <v>0</v>
      </c>
      <c r="V47" s="357"/>
      <c r="W47" s="358"/>
      <c r="X47" s="369"/>
      <c r="Y47" s="353"/>
      <c r="Z47" s="353"/>
      <c r="AA47" s="353"/>
      <c r="AB47" s="353"/>
      <c r="AC47" s="353"/>
      <c r="AD47" s="370"/>
      <c r="AE47" s="347"/>
      <c r="AF47" s="348"/>
      <c r="AG47" s="348"/>
      <c r="AH47" s="349"/>
      <c r="AI47" s="373"/>
      <c r="AJ47" s="358"/>
      <c r="AK47" s="357"/>
      <c r="AL47" s="358"/>
      <c r="AM47" s="357"/>
      <c r="AN47" s="374"/>
      <c r="AO47" s="357"/>
      <c r="AP47" s="376"/>
    </row>
    <row r="48" spans="2:42" ht="18" customHeight="1">
      <c r="B48" s="337">
        <v>2</v>
      </c>
      <c r="C48" s="341">
        <v>0.40277777777777773</v>
      </c>
      <c r="D48" s="342">
        <v>0.4375</v>
      </c>
      <c r="E48" s="343"/>
      <c r="F48" s="347"/>
      <c r="G48" s="348"/>
      <c r="H48" s="348"/>
      <c r="I48" s="349"/>
      <c r="J48" s="384" t="str">
        <f>S42</f>
        <v>昭和・戸祭ＳＣ</v>
      </c>
      <c r="K48" s="380"/>
      <c r="L48" s="380"/>
      <c r="M48" s="380"/>
      <c r="N48" s="380"/>
      <c r="O48" s="380"/>
      <c r="P48" s="386"/>
      <c r="Q48" s="379">
        <f t="shared" ref="Q48" si="16">IF(OR(S48="",S49=""),"",S48+S49)</f>
        <v>6</v>
      </c>
      <c r="R48" s="383"/>
      <c r="S48" s="41">
        <v>1</v>
      </c>
      <c r="T48" s="42" t="s">
        <v>36</v>
      </c>
      <c r="U48" s="41">
        <v>0</v>
      </c>
      <c r="V48" s="379">
        <f t="shared" ref="V48" si="17">IF(OR(U48="",U49=""),"",U48+U49)</f>
        <v>0</v>
      </c>
      <c r="W48" s="383"/>
      <c r="X48" s="379" t="str">
        <f>AG41</f>
        <v>宇都宮北部ＦＣトレ</v>
      </c>
      <c r="Y48" s="380"/>
      <c r="Z48" s="380"/>
      <c r="AA48" s="380"/>
      <c r="AB48" s="380"/>
      <c r="AC48" s="380"/>
      <c r="AD48" s="381"/>
      <c r="AE48" s="347"/>
      <c r="AF48" s="348"/>
      <c r="AG48" s="348"/>
      <c r="AH48" s="349"/>
      <c r="AI48" s="382">
        <v>1</v>
      </c>
      <c r="AJ48" s="383"/>
      <c r="AK48" s="379">
        <v>3</v>
      </c>
      <c r="AL48" s="383"/>
      <c r="AM48" s="379">
        <f>AK48</f>
        <v>3</v>
      </c>
      <c r="AN48" s="384"/>
      <c r="AO48" s="379" t="s">
        <v>37</v>
      </c>
      <c r="AP48" s="385"/>
    </row>
    <row r="49" spans="1:43" ht="18" customHeight="1">
      <c r="B49" s="337"/>
      <c r="C49" s="341"/>
      <c r="D49" s="342"/>
      <c r="E49" s="343"/>
      <c r="F49" s="347"/>
      <c r="G49" s="348"/>
      <c r="H49" s="348"/>
      <c r="I49" s="349"/>
      <c r="J49" s="353"/>
      <c r="K49" s="353"/>
      <c r="L49" s="353"/>
      <c r="M49" s="353"/>
      <c r="N49" s="353"/>
      <c r="O49" s="353"/>
      <c r="P49" s="354"/>
      <c r="Q49" s="357"/>
      <c r="R49" s="358"/>
      <c r="S49" s="39">
        <v>5</v>
      </c>
      <c r="T49" s="40" t="s">
        <v>36</v>
      </c>
      <c r="U49" s="39">
        <v>0</v>
      </c>
      <c r="V49" s="357"/>
      <c r="W49" s="358"/>
      <c r="X49" s="369"/>
      <c r="Y49" s="353"/>
      <c r="Z49" s="353"/>
      <c r="AA49" s="353"/>
      <c r="AB49" s="353"/>
      <c r="AC49" s="353"/>
      <c r="AD49" s="370"/>
      <c r="AE49" s="347"/>
      <c r="AF49" s="348"/>
      <c r="AG49" s="348"/>
      <c r="AH49" s="349"/>
      <c r="AI49" s="373"/>
      <c r="AJ49" s="358"/>
      <c r="AK49" s="357"/>
      <c r="AL49" s="358"/>
      <c r="AM49" s="357"/>
      <c r="AN49" s="374"/>
      <c r="AO49" s="357"/>
      <c r="AP49" s="376"/>
    </row>
    <row r="50" spans="1:43" ht="18" customHeight="1">
      <c r="B50" s="337">
        <v>3</v>
      </c>
      <c r="C50" s="341">
        <v>0.43055555555555558</v>
      </c>
      <c r="D50" s="342"/>
      <c r="E50" s="343"/>
      <c r="F50" s="347"/>
      <c r="G50" s="348"/>
      <c r="H50" s="348"/>
      <c r="I50" s="349"/>
      <c r="J50" s="384" t="str">
        <f>E41</f>
        <v>みはらＳＣ Ｊｒ</v>
      </c>
      <c r="K50" s="380"/>
      <c r="L50" s="380"/>
      <c r="M50" s="380"/>
      <c r="N50" s="380"/>
      <c r="O50" s="380"/>
      <c r="P50" s="386"/>
      <c r="Q50" s="379">
        <f t="shared" ref="Q50" si="18">IF(OR(S50="",S51=""),"",S50+S51)</f>
        <v>5</v>
      </c>
      <c r="R50" s="383"/>
      <c r="S50" s="41">
        <v>0</v>
      </c>
      <c r="T50" s="42" t="s">
        <v>36</v>
      </c>
      <c r="U50" s="41">
        <v>0</v>
      </c>
      <c r="V50" s="379">
        <f t="shared" ref="V50" si="19">IF(OR(U50="",U51=""),"",U50+U51)</f>
        <v>0</v>
      </c>
      <c r="W50" s="383"/>
      <c r="X50" s="379" t="str">
        <f>S40</f>
        <v>サウス宇都宮ＳＣ</v>
      </c>
      <c r="Y50" s="380"/>
      <c r="Z50" s="380"/>
      <c r="AA50" s="380"/>
      <c r="AB50" s="380"/>
      <c r="AC50" s="380"/>
      <c r="AD50" s="381"/>
      <c r="AE50" s="347"/>
      <c r="AF50" s="348"/>
      <c r="AG50" s="348"/>
      <c r="AH50" s="349"/>
      <c r="AI50" s="382">
        <v>7</v>
      </c>
      <c r="AJ50" s="383"/>
      <c r="AK50" s="379">
        <v>9</v>
      </c>
      <c r="AL50" s="383"/>
      <c r="AM50" s="379">
        <f>AK50</f>
        <v>9</v>
      </c>
      <c r="AN50" s="384"/>
      <c r="AO50" s="379" t="s">
        <v>37</v>
      </c>
      <c r="AP50" s="385"/>
    </row>
    <row r="51" spans="1:43" ht="18" customHeight="1">
      <c r="B51" s="337"/>
      <c r="C51" s="341"/>
      <c r="D51" s="342"/>
      <c r="E51" s="343"/>
      <c r="F51" s="347"/>
      <c r="G51" s="348"/>
      <c r="H51" s="348"/>
      <c r="I51" s="349"/>
      <c r="J51" s="353"/>
      <c r="K51" s="353"/>
      <c r="L51" s="353"/>
      <c r="M51" s="353"/>
      <c r="N51" s="353"/>
      <c r="O51" s="353"/>
      <c r="P51" s="354"/>
      <c r="Q51" s="357"/>
      <c r="R51" s="358"/>
      <c r="S51" s="39">
        <v>5</v>
      </c>
      <c r="T51" s="40" t="s">
        <v>36</v>
      </c>
      <c r="U51" s="39">
        <v>0</v>
      </c>
      <c r="V51" s="357"/>
      <c r="W51" s="358"/>
      <c r="X51" s="369"/>
      <c r="Y51" s="353"/>
      <c r="Z51" s="353"/>
      <c r="AA51" s="353"/>
      <c r="AB51" s="353"/>
      <c r="AC51" s="353"/>
      <c r="AD51" s="370"/>
      <c r="AE51" s="347"/>
      <c r="AF51" s="348"/>
      <c r="AG51" s="348"/>
      <c r="AH51" s="349"/>
      <c r="AI51" s="373"/>
      <c r="AJ51" s="358"/>
      <c r="AK51" s="357"/>
      <c r="AL51" s="358"/>
      <c r="AM51" s="357"/>
      <c r="AN51" s="374"/>
      <c r="AO51" s="357"/>
      <c r="AP51" s="376"/>
    </row>
    <row r="52" spans="1:43" ht="18" customHeight="1">
      <c r="B52" s="337">
        <v>4</v>
      </c>
      <c r="C52" s="341">
        <v>0.45833333333333331</v>
      </c>
      <c r="D52" s="342">
        <v>0.4375</v>
      </c>
      <c r="E52" s="343"/>
      <c r="F52" s="347"/>
      <c r="G52" s="348"/>
      <c r="H52" s="348"/>
      <c r="I52" s="349"/>
      <c r="J52" s="384" t="str">
        <f>AG40</f>
        <v>カテット白沢ＳＳ</v>
      </c>
      <c r="K52" s="380"/>
      <c r="L52" s="380"/>
      <c r="M52" s="380"/>
      <c r="N52" s="380"/>
      <c r="O52" s="380"/>
      <c r="P52" s="386"/>
      <c r="Q52" s="379">
        <f t="shared" ref="Q52" si="20">IF(OR(S52="",S53=""),"",S52+S53)</f>
        <v>0</v>
      </c>
      <c r="R52" s="383"/>
      <c r="S52" s="41">
        <v>0</v>
      </c>
      <c r="T52" s="42" t="s">
        <v>36</v>
      </c>
      <c r="U52" s="41">
        <v>0</v>
      </c>
      <c r="V52" s="379">
        <f t="shared" ref="V52" si="21">IF(OR(U52="",U53=""),"",U52+U53)</f>
        <v>0</v>
      </c>
      <c r="W52" s="383"/>
      <c r="X52" s="379" t="str">
        <f>AG42</f>
        <v>ともぞうＳＣ U10</v>
      </c>
      <c r="Y52" s="380"/>
      <c r="Z52" s="380"/>
      <c r="AA52" s="380"/>
      <c r="AB52" s="380"/>
      <c r="AC52" s="380"/>
      <c r="AD52" s="381"/>
      <c r="AE52" s="347"/>
      <c r="AF52" s="348"/>
      <c r="AG52" s="348"/>
      <c r="AH52" s="349"/>
      <c r="AI52" s="382">
        <v>2</v>
      </c>
      <c r="AJ52" s="383"/>
      <c r="AK52" s="379">
        <v>4</v>
      </c>
      <c r="AL52" s="383"/>
      <c r="AM52" s="379">
        <f>AK52</f>
        <v>4</v>
      </c>
      <c r="AN52" s="384"/>
      <c r="AO52" s="379" t="s">
        <v>37</v>
      </c>
      <c r="AP52" s="385"/>
    </row>
    <row r="53" spans="1:43" ht="18" customHeight="1">
      <c r="B53" s="337"/>
      <c r="C53" s="341"/>
      <c r="D53" s="342"/>
      <c r="E53" s="343"/>
      <c r="F53" s="347"/>
      <c r="G53" s="348"/>
      <c r="H53" s="348"/>
      <c r="I53" s="349"/>
      <c r="J53" s="353"/>
      <c r="K53" s="353"/>
      <c r="L53" s="353"/>
      <c r="M53" s="353"/>
      <c r="N53" s="353"/>
      <c r="O53" s="353"/>
      <c r="P53" s="354"/>
      <c r="Q53" s="357"/>
      <c r="R53" s="358"/>
      <c r="S53" s="39">
        <v>0</v>
      </c>
      <c r="T53" s="40" t="s">
        <v>36</v>
      </c>
      <c r="U53" s="39">
        <v>0</v>
      </c>
      <c r="V53" s="357"/>
      <c r="W53" s="358"/>
      <c r="X53" s="369"/>
      <c r="Y53" s="353"/>
      <c r="Z53" s="353"/>
      <c r="AA53" s="353"/>
      <c r="AB53" s="353"/>
      <c r="AC53" s="353"/>
      <c r="AD53" s="370"/>
      <c r="AE53" s="347"/>
      <c r="AF53" s="348"/>
      <c r="AG53" s="348"/>
      <c r="AH53" s="349"/>
      <c r="AI53" s="373"/>
      <c r="AJ53" s="358"/>
      <c r="AK53" s="357"/>
      <c r="AL53" s="358"/>
      <c r="AM53" s="357"/>
      <c r="AN53" s="374"/>
      <c r="AO53" s="357"/>
      <c r="AP53" s="376"/>
    </row>
    <row r="54" spans="1:43" ht="18" customHeight="1">
      <c r="B54" s="337">
        <v>5</v>
      </c>
      <c r="C54" s="341">
        <v>0.4861111111111111</v>
      </c>
      <c r="D54" s="342"/>
      <c r="E54" s="343"/>
      <c r="F54" s="347"/>
      <c r="G54" s="348"/>
      <c r="H54" s="348"/>
      <c r="I54" s="349"/>
      <c r="J54" s="384" t="str">
        <f>E42</f>
        <v>ＦＣグラシアス</v>
      </c>
      <c r="K54" s="380"/>
      <c r="L54" s="380"/>
      <c r="M54" s="380"/>
      <c r="N54" s="380"/>
      <c r="O54" s="380"/>
      <c r="P54" s="386"/>
      <c r="Q54" s="379">
        <f t="shared" ref="Q54" si="22">IF(OR(S54="",S55=""),"",S54+S55)</f>
        <v>0</v>
      </c>
      <c r="R54" s="383"/>
      <c r="S54" s="41">
        <v>0</v>
      </c>
      <c r="T54" s="42" t="s">
        <v>36</v>
      </c>
      <c r="U54" s="41">
        <v>2</v>
      </c>
      <c r="V54" s="379">
        <f t="shared" ref="V54" si="23">IF(OR(U54="",U55=""),"",U54+U55)</f>
        <v>3</v>
      </c>
      <c r="W54" s="383"/>
      <c r="X54" s="379" t="str">
        <f>S41</f>
        <v>ＦＣグランディール宇都宮</v>
      </c>
      <c r="Y54" s="380"/>
      <c r="Z54" s="380"/>
      <c r="AA54" s="380"/>
      <c r="AB54" s="380"/>
      <c r="AC54" s="380"/>
      <c r="AD54" s="381"/>
      <c r="AE54" s="347"/>
      <c r="AF54" s="348"/>
      <c r="AG54" s="348"/>
      <c r="AH54" s="349"/>
      <c r="AI54" s="382">
        <v>8</v>
      </c>
      <c r="AJ54" s="383"/>
      <c r="AK54" s="379">
        <v>1</v>
      </c>
      <c r="AL54" s="383"/>
      <c r="AM54" s="379">
        <f>AK54</f>
        <v>1</v>
      </c>
      <c r="AN54" s="384"/>
      <c r="AO54" s="379" t="s">
        <v>37</v>
      </c>
      <c r="AP54" s="385"/>
    </row>
    <row r="55" spans="1:43" ht="18" customHeight="1">
      <c r="B55" s="337"/>
      <c r="C55" s="341"/>
      <c r="D55" s="342"/>
      <c r="E55" s="343"/>
      <c r="F55" s="347"/>
      <c r="G55" s="348"/>
      <c r="H55" s="348"/>
      <c r="I55" s="349"/>
      <c r="J55" s="353"/>
      <c r="K55" s="353"/>
      <c r="L55" s="353"/>
      <c r="M55" s="353"/>
      <c r="N55" s="353"/>
      <c r="O55" s="353"/>
      <c r="P55" s="354"/>
      <c r="Q55" s="357"/>
      <c r="R55" s="358"/>
      <c r="S55" s="39">
        <v>0</v>
      </c>
      <c r="T55" s="40" t="s">
        <v>36</v>
      </c>
      <c r="U55" s="39">
        <v>1</v>
      </c>
      <c r="V55" s="357"/>
      <c r="W55" s="358"/>
      <c r="X55" s="369"/>
      <c r="Y55" s="353"/>
      <c r="Z55" s="353"/>
      <c r="AA55" s="353"/>
      <c r="AB55" s="353"/>
      <c r="AC55" s="353"/>
      <c r="AD55" s="370"/>
      <c r="AE55" s="347"/>
      <c r="AF55" s="348"/>
      <c r="AG55" s="348"/>
      <c r="AH55" s="349"/>
      <c r="AI55" s="373"/>
      <c r="AJ55" s="358"/>
      <c r="AK55" s="357"/>
      <c r="AL55" s="358"/>
      <c r="AM55" s="357"/>
      <c r="AN55" s="374"/>
      <c r="AO55" s="357"/>
      <c r="AP55" s="376"/>
    </row>
    <row r="56" spans="1:43" ht="18" customHeight="1">
      <c r="B56" s="337">
        <v>6</v>
      </c>
      <c r="C56" s="341">
        <v>0.51388888888888895</v>
      </c>
      <c r="D56" s="342"/>
      <c r="E56" s="343"/>
      <c r="F56" s="347"/>
      <c r="G56" s="348"/>
      <c r="H56" s="348"/>
      <c r="I56" s="349"/>
      <c r="J56" s="384" t="str">
        <f>E40</f>
        <v>Ｓ４スペランツァ</v>
      </c>
      <c r="K56" s="380"/>
      <c r="L56" s="380"/>
      <c r="M56" s="380"/>
      <c r="N56" s="380"/>
      <c r="O56" s="380"/>
      <c r="P56" s="386"/>
      <c r="Q56" s="379">
        <f t="shared" ref="Q56" si="24">IF(OR(S56="",S57=""),"",S56+S57)</f>
        <v>15</v>
      </c>
      <c r="R56" s="383"/>
      <c r="S56" s="41">
        <v>7</v>
      </c>
      <c r="T56" s="42" t="s">
        <v>36</v>
      </c>
      <c r="U56" s="41">
        <v>0</v>
      </c>
      <c r="V56" s="379">
        <f t="shared" ref="V56" si="25">IF(OR(U56="",U57=""),"",U56+U57)</f>
        <v>0</v>
      </c>
      <c r="W56" s="383"/>
      <c r="X56" s="379" t="str">
        <f>AG41</f>
        <v>宇都宮北部ＦＣトレ</v>
      </c>
      <c r="Y56" s="380"/>
      <c r="Z56" s="380"/>
      <c r="AA56" s="380"/>
      <c r="AB56" s="380"/>
      <c r="AC56" s="380"/>
      <c r="AD56" s="381"/>
      <c r="AE56" s="347"/>
      <c r="AF56" s="348"/>
      <c r="AG56" s="348"/>
      <c r="AH56" s="349"/>
      <c r="AI56" s="382">
        <v>3</v>
      </c>
      <c r="AJ56" s="383"/>
      <c r="AK56" s="379">
        <v>5</v>
      </c>
      <c r="AL56" s="383"/>
      <c r="AM56" s="379">
        <f>AK56</f>
        <v>5</v>
      </c>
      <c r="AN56" s="384"/>
      <c r="AO56" s="379" t="s">
        <v>37</v>
      </c>
      <c r="AP56" s="385"/>
    </row>
    <row r="57" spans="1:43" ht="18" customHeight="1">
      <c r="B57" s="337"/>
      <c r="C57" s="341"/>
      <c r="D57" s="342"/>
      <c r="E57" s="343"/>
      <c r="F57" s="347"/>
      <c r="G57" s="348"/>
      <c r="H57" s="348"/>
      <c r="I57" s="349"/>
      <c r="J57" s="353"/>
      <c r="K57" s="353"/>
      <c r="L57" s="353"/>
      <c r="M57" s="353"/>
      <c r="N57" s="353"/>
      <c r="O57" s="353"/>
      <c r="P57" s="354"/>
      <c r="Q57" s="357"/>
      <c r="R57" s="358"/>
      <c r="S57" s="39">
        <v>8</v>
      </c>
      <c r="T57" s="40" t="s">
        <v>36</v>
      </c>
      <c r="U57" s="39">
        <v>0</v>
      </c>
      <c r="V57" s="357"/>
      <c r="W57" s="358"/>
      <c r="X57" s="369"/>
      <c r="Y57" s="353"/>
      <c r="Z57" s="353"/>
      <c r="AA57" s="353"/>
      <c r="AB57" s="353"/>
      <c r="AC57" s="353"/>
      <c r="AD57" s="370"/>
      <c r="AE57" s="347"/>
      <c r="AF57" s="348"/>
      <c r="AG57" s="348"/>
      <c r="AH57" s="349"/>
      <c r="AI57" s="373"/>
      <c r="AJ57" s="358"/>
      <c r="AK57" s="357"/>
      <c r="AL57" s="358"/>
      <c r="AM57" s="357"/>
      <c r="AN57" s="374"/>
      <c r="AO57" s="357"/>
      <c r="AP57" s="376"/>
    </row>
    <row r="58" spans="1:43" ht="18" customHeight="1">
      <c r="B58" s="337">
        <v>7</v>
      </c>
      <c r="C58" s="341">
        <v>0.54166666666666663</v>
      </c>
      <c r="D58" s="342"/>
      <c r="E58" s="343"/>
      <c r="F58" s="347"/>
      <c r="G58" s="348"/>
      <c r="H58" s="348"/>
      <c r="I58" s="349"/>
      <c r="J58" s="384" t="str">
        <f>S40</f>
        <v>サウス宇都宮ＳＣ</v>
      </c>
      <c r="K58" s="380"/>
      <c r="L58" s="380"/>
      <c r="M58" s="380"/>
      <c r="N58" s="380"/>
      <c r="O58" s="380"/>
      <c r="P58" s="386"/>
      <c r="Q58" s="379">
        <f t="shared" ref="Q58" si="26">IF(OR(S58="",S59=""),"",S58+S59)</f>
        <v>0</v>
      </c>
      <c r="R58" s="383"/>
      <c r="S58" s="41">
        <v>0</v>
      </c>
      <c r="T58" s="42" t="s">
        <v>36</v>
      </c>
      <c r="U58" s="41">
        <v>2</v>
      </c>
      <c r="V58" s="379">
        <f t="shared" ref="V58" si="27">IF(OR(U58="",U59=""),"",U58+U59)</f>
        <v>6</v>
      </c>
      <c r="W58" s="383"/>
      <c r="X58" s="379" t="str">
        <f>S42</f>
        <v>昭和・戸祭ＳＣ</v>
      </c>
      <c r="Y58" s="380"/>
      <c r="Z58" s="380"/>
      <c r="AA58" s="380"/>
      <c r="AB58" s="380"/>
      <c r="AC58" s="380"/>
      <c r="AD58" s="381"/>
      <c r="AE58" s="347"/>
      <c r="AF58" s="348"/>
      <c r="AG58" s="348"/>
      <c r="AH58" s="349"/>
      <c r="AI58" s="382">
        <v>9</v>
      </c>
      <c r="AJ58" s="383"/>
      <c r="AK58" s="379">
        <v>2</v>
      </c>
      <c r="AL58" s="383"/>
      <c r="AM58" s="379">
        <f>AK58</f>
        <v>2</v>
      </c>
      <c r="AN58" s="384"/>
      <c r="AO58" s="379" t="s">
        <v>37</v>
      </c>
      <c r="AP58" s="385"/>
    </row>
    <row r="59" spans="1:43" ht="18" customHeight="1">
      <c r="B59" s="337"/>
      <c r="C59" s="341"/>
      <c r="D59" s="342"/>
      <c r="E59" s="343"/>
      <c r="F59" s="347"/>
      <c r="G59" s="348"/>
      <c r="H59" s="348"/>
      <c r="I59" s="349"/>
      <c r="J59" s="353"/>
      <c r="K59" s="353"/>
      <c r="L59" s="353"/>
      <c r="M59" s="353"/>
      <c r="N59" s="353"/>
      <c r="O59" s="353"/>
      <c r="P59" s="354"/>
      <c r="Q59" s="357"/>
      <c r="R59" s="358"/>
      <c r="S59" s="39">
        <v>0</v>
      </c>
      <c r="T59" s="40" t="s">
        <v>36</v>
      </c>
      <c r="U59" s="39">
        <v>4</v>
      </c>
      <c r="V59" s="357"/>
      <c r="W59" s="358"/>
      <c r="X59" s="369"/>
      <c r="Y59" s="353"/>
      <c r="Z59" s="353"/>
      <c r="AA59" s="353"/>
      <c r="AB59" s="353"/>
      <c r="AC59" s="353"/>
      <c r="AD59" s="370"/>
      <c r="AE59" s="347"/>
      <c r="AF59" s="348"/>
      <c r="AG59" s="348"/>
      <c r="AH59" s="349"/>
      <c r="AI59" s="373"/>
      <c r="AJ59" s="358"/>
      <c r="AK59" s="357"/>
      <c r="AL59" s="358"/>
      <c r="AM59" s="357"/>
      <c r="AN59" s="374"/>
      <c r="AO59" s="357"/>
      <c r="AP59" s="376"/>
    </row>
    <row r="60" spans="1:43" ht="18" customHeight="1">
      <c r="B60" s="432">
        <v>8</v>
      </c>
      <c r="C60" s="434">
        <v>0.56944444444444442</v>
      </c>
      <c r="D60" s="435">
        <v>0.4375</v>
      </c>
      <c r="E60" s="436"/>
      <c r="F60" s="429"/>
      <c r="G60" s="430"/>
      <c r="H60" s="430"/>
      <c r="I60" s="431"/>
      <c r="J60" s="382" t="str">
        <f>E41</f>
        <v>みはらＳＣ Ｊｒ</v>
      </c>
      <c r="K60" s="384"/>
      <c r="L60" s="384"/>
      <c r="M60" s="384"/>
      <c r="N60" s="384"/>
      <c r="O60" s="384"/>
      <c r="P60" s="383"/>
      <c r="Q60" s="379">
        <f t="shared" ref="Q60" si="28">IF(OR(S60="",S61=""),"",S60+S61)</f>
        <v>1</v>
      </c>
      <c r="R60" s="383"/>
      <c r="S60" s="41">
        <v>1</v>
      </c>
      <c r="T60" s="42" t="s">
        <v>36</v>
      </c>
      <c r="U60" s="41">
        <v>1</v>
      </c>
      <c r="V60" s="379">
        <f t="shared" ref="V60" si="29">IF(OR(U60="",U61=""),"",U60+U61)</f>
        <v>2</v>
      </c>
      <c r="W60" s="383"/>
      <c r="X60" s="379" t="str">
        <f>AG42</f>
        <v>ともぞうＳＣ U10</v>
      </c>
      <c r="Y60" s="384"/>
      <c r="Z60" s="384"/>
      <c r="AA60" s="384"/>
      <c r="AB60" s="384"/>
      <c r="AC60" s="384"/>
      <c r="AD60" s="385"/>
      <c r="AE60" s="429"/>
      <c r="AF60" s="430"/>
      <c r="AG60" s="430"/>
      <c r="AH60" s="431"/>
      <c r="AI60" s="382">
        <v>5</v>
      </c>
      <c r="AJ60" s="383"/>
      <c r="AK60" s="379">
        <v>7</v>
      </c>
      <c r="AL60" s="383"/>
      <c r="AM60" s="379">
        <f>AK60</f>
        <v>7</v>
      </c>
      <c r="AN60" s="383"/>
      <c r="AO60" s="379" t="s">
        <v>37</v>
      </c>
      <c r="AP60" s="385"/>
    </row>
    <row r="61" spans="1:43" ht="18" customHeight="1">
      <c r="B61" s="433"/>
      <c r="C61" s="338"/>
      <c r="D61" s="339"/>
      <c r="E61" s="340"/>
      <c r="F61" s="392"/>
      <c r="G61" s="393"/>
      <c r="H61" s="393"/>
      <c r="I61" s="394"/>
      <c r="J61" s="373"/>
      <c r="K61" s="374"/>
      <c r="L61" s="374"/>
      <c r="M61" s="374"/>
      <c r="N61" s="374"/>
      <c r="O61" s="374"/>
      <c r="P61" s="358"/>
      <c r="Q61" s="357"/>
      <c r="R61" s="358"/>
      <c r="S61" s="39">
        <v>0</v>
      </c>
      <c r="T61" s="40" t="s">
        <v>38</v>
      </c>
      <c r="U61" s="39">
        <v>1</v>
      </c>
      <c r="V61" s="357"/>
      <c r="W61" s="358"/>
      <c r="X61" s="357"/>
      <c r="Y61" s="374"/>
      <c r="Z61" s="374"/>
      <c r="AA61" s="374"/>
      <c r="AB61" s="374"/>
      <c r="AC61" s="374"/>
      <c r="AD61" s="376"/>
      <c r="AE61" s="392"/>
      <c r="AF61" s="393"/>
      <c r="AG61" s="393"/>
      <c r="AH61" s="394"/>
      <c r="AI61" s="373"/>
      <c r="AJ61" s="358"/>
      <c r="AK61" s="357"/>
      <c r="AL61" s="358"/>
      <c r="AM61" s="357"/>
      <c r="AN61" s="358"/>
      <c r="AO61" s="357"/>
      <c r="AP61" s="376"/>
    </row>
    <row r="62" spans="1:43" s="52" customFormat="1" ht="18" customHeight="1">
      <c r="A62" s="45"/>
      <c r="B62" s="336">
        <v>9</v>
      </c>
      <c r="C62" s="338">
        <v>0.59722222222222221</v>
      </c>
      <c r="D62" s="339">
        <v>0.4375</v>
      </c>
      <c r="E62" s="340"/>
      <c r="F62" s="392"/>
      <c r="G62" s="393"/>
      <c r="H62" s="393"/>
      <c r="I62" s="394"/>
      <c r="J62" s="402" t="str">
        <f>S41</f>
        <v>ＦＣグランディール宇都宮</v>
      </c>
      <c r="K62" s="387"/>
      <c r="L62" s="387"/>
      <c r="M62" s="387"/>
      <c r="N62" s="387"/>
      <c r="O62" s="387"/>
      <c r="P62" s="410"/>
      <c r="Q62" s="355">
        <f t="shared" ref="Q62" si="30">IF(OR(S62="",S63=""),"",S62+S63)</f>
        <v>3</v>
      </c>
      <c r="R62" s="356"/>
      <c r="S62" s="37">
        <v>3</v>
      </c>
      <c r="T62" s="38" t="s">
        <v>38</v>
      </c>
      <c r="U62" s="37">
        <v>0</v>
      </c>
      <c r="V62" s="355">
        <f t="shared" ref="V62" si="31">IF(OR(U62="",U63=""),"",U62+U63)</f>
        <v>1</v>
      </c>
      <c r="W62" s="356"/>
      <c r="X62" s="355" t="str">
        <f>AG40</f>
        <v>カテット白沢ＳＳ</v>
      </c>
      <c r="Y62" s="387"/>
      <c r="Z62" s="387"/>
      <c r="AA62" s="387"/>
      <c r="AB62" s="387"/>
      <c r="AC62" s="387"/>
      <c r="AD62" s="388"/>
      <c r="AE62" s="392"/>
      <c r="AF62" s="393"/>
      <c r="AG62" s="393"/>
      <c r="AH62" s="394"/>
      <c r="AI62" s="398">
        <v>4</v>
      </c>
      <c r="AJ62" s="356"/>
      <c r="AK62" s="355">
        <v>6</v>
      </c>
      <c r="AL62" s="356"/>
      <c r="AM62" s="355">
        <f>AK62</f>
        <v>6</v>
      </c>
      <c r="AN62" s="402"/>
      <c r="AO62" s="355" t="s">
        <v>37</v>
      </c>
      <c r="AP62" s="404"/>
      <c r="AQ62" s="27"/>
    </row>
    <row r="63" spans="1:43" ht="18" customHeight="1" thickBot="1">
      <c r="B63" s="406"/>
      <c r="C63" s="407"/>
      <c r="D63" s="408"/>
      <c r="E63" s="409"/>
      <c r="F63" s="395"/>
      <c r="G63" s="396"/>
      <c r="H63" s="396"/>
      <c r="I63" s="397"/>
      <c r="J63" s="390"/>
      <c r="K63" s="390"/>
      <c r="L63" s="390"/>
      <c r="M63" s="390"/>
      <c r="N63" s="390"/>
      <c r="O63" s="390"/>
      <c r="P63" s="411"/>
      <c r="Q63" s="401"/>
      <c r="R63" s="400"/>
      <c r="S63" s="43">
        <v>0</v>
      </c>
      <c r="T63" s="44" t="s">
        <v>38</v>
      </c>
      <c r="U63" s="43">
        <v>1</v>
      </c>
      <c r="V63" s="401"/>
      <c r="W63" s="400"/>
      <c r="X63" s="389"/>
      <c r="Y63" s="390"/>
      <c r="Z63" s="390"/>
      <c r="AA63" s="390"/>
      <c r="AB63" s="390"/>
      <c r="AC63" s="390"/>
      <c r="AD63" s="391"/>
      <c r="AE63" s="395"/>
      <c r="AF63" s="396"/>
      <c r="AG63" s="396"/>
      <c r="AH63" s="397"/>
      <c r="AI63" s="399"/>
      <c r="AJ63" s="400"/>
      <c r="AK63" s="401"/>
      <c r="AL63" s="400"/>
      <c r="AM63" s="401"/>
      <c r="AN63" s="403"/>
      <c r="AO63" s="401"/>
      <c r="AP63" s="405"/>
    </row>
    <row r="64" spans="1:43" ht="18" customHeight="1" thickBot="1">
      <c r="B64" s="46"/>
      <c r="C64" s="47"/>
      <c r="D64" s="47"/>
      <c r="E64" s="47"/>
      <c r="F64" s="46"/>
      <c r="G64" s="46"/>
      <c r="H64" s="46"/>
      <c r="I64" s="46"/>
      <c r="J64" s="46"/>
      <c r="K64" s="48"/>
      <c r="L64" s="48"/>
      <c r="M64" s="49"/>
      <c r="N64" s="50"/>
      <c r="O64" s="49"/>
      <c r="P64" s="48"/>
      <c r="Q64" s="48"/>
      <c r="R64" s="46"/>
      <c r="S64" s="46"/>
      <c r="T64" s="46"/>
      <c r="U64" s="46"/>
      <c r="V64" s="46"/>
      <c r="W64" s="51"/>
      <c r="X64" s="51"/>
      <c r="Y64" s="51"/>
      <c r="Z64" s="51"/>
      <c r="AA64" s="51"/>
      <c r="AB64" s="51"/>
      <c r="AC64" s="45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2:42" ht="18" customHeight="1" thickBot="1">
      <c r="D65" s="412" t="s">
        <v>14</v>
      </c>
      <c r="E65" s="413"/>
      <c r="F65" s="413"/>
      <c r="G65" s="413"/>
      <c r="H65" s="413"/>
      <c r="I65" s="413"/>
      <c r="J65" s="413" t="s">
        <v>10</v>
      </c>
      <c r="K65" s="413"/>
      <c r="L65" s="413"/>
      <c r="M65" s="413"/>
      <c r="N65" s="413"/>
      <c r="O65" s="413"/>
      <c r="P65" s="413"/>
      <c r="Q65" s="413"/>
      <c r="R65" s="413" t="s">
        <v>15</v>
      </c>
      <c r="S65" s="413"/>
      <c r="T65" s="413"/>
      <c r="U65" s="413"/>
      <c r="V65" s="413"/>
      <c r="W65" s="413"/>
      <c r="X65" s="413"/>
      <c r="Y65" s="413"/>
      <c r="Z65" s="413"/>
      <c r="AA65" s="413" t="s">
        <v>16</v>
      </c>
      <c r="AB65" s="413"/>
      <c r="AC65" s="413"/>
      <c r="AD65" s="413" t="s">
        <v>17</v>
      </c>
      <c r="AE65" s="413"/>
      <c r="AF65" s="413"/>
      <c r="AG65" s="413"/>
      <c r="AH65" s="413"/>
      <c r="AI65" s="413"/>
      <c r="AJ65" s="413"/>
      <c r="AK65" s="413"/>
      <c r="AL65" s="413"/>
      <c r="AM65" s="414"/>
    </row>
    <row r="66" spans="2:42" ht="18" customHeight="1">
      <c r="D66" s="415" t="s">
        <v>18</v>
      </c>
      <c r="E66" s="416"/>
      <c r="F66" s="416"/>
      <c r="G66" s="416"/>
      <c r="H66" s="416"/>
      <c r="I66" s="416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8"/>
      <c r="AB66" s="418"/>
      <c r="AC66" s="418"/>
      <c r="AD66" s="419"/>
      <c r="AE66" s="419"/>
      <c r="AF66" s="419"/>
      <c r="AG66" s="419"/>
      <c r="AH66" s="419"/>
      <c r="AI66" s="419"/>
      <c r="AJ66" s="419"/>
      <c r="AK66" s="419"/>
      <c r="AL66" s="419"/>
      <c r="AM66" s="420"/>
    </row>
    <row r="67" spans="2:42" ht="18" customHeight="1">
      <c r="D67" s="421" t="s">
        <v>18</v>
      </c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3"/>
      <c r="AE67" s="423"/>
      <c r="AF67" s="423"/>
      <c r="AG67" s="423"/>
      <c r="AH67" s="423"/>
      <c r="AI67" s="423"/>
      <c r="AJ67" s="423"/>
      <c r="AK67" s="423"/>
      <c r="AL67" s="423"/>
      <c r="AM67" s="424"/>
    </row>
    <row r="68" spans="2:42" ht="18" customHeight="1" thickBot="1">
      <c r="D68" s="425" t="s">
        <v>18</v>
      </c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7"/>
      <c r="AE68" s="427"/>
      <c r="AF68" s="427"/>
      <c r="AG68" s="427"/>
      <c r="AH68" s="427"/>
      <c r="AI68" s="427"/>
      <c r="AJ68" s="427"/>
      <c r="AK68" s="427"/>
      <c r="AL68" s="427"/>
      <c r="AM68" s="428"/>
    </row>
    <row r="72" spans="2:42" ht="18" customHeight="1">
      <c r="C72" s="329" t="s">
        <v>3</v>
      </c>
      <c r="D72" s="329"/>
      <c r="E72" s="329"/>
      <c r="F72" s="329"/>
      <c r="G72" s="330" t="s">
        <v>45</v>
      </c>
      <c r="H72" s="330"/>
      <c r="I72" s="330"/>
      <c r="J72" s="330"/>
      <c r="K72" s="330"/>
      <c r="L72" s="330"/>
      <c r="M72" s="330"/>
      <c r="N72" s="330"/>
      <c r="O72" s="330"/>
      <c r="P72" s="329" t="s">
        <v>5</v>
      </c>
      <c r="Q72" s="329"/>
      <c r="R72" s="329"/>
      <c r="S72" s="329"/>
      <c r="T72" s="329" t="s">
        <v>46</v>
      </c>
      <c r="U72" s="329"/>
      <c r="V72" s="329"/>
      <c r="W72" s="329"/>
      <c r="X72" s="329"/>
      <c r="Y72" s="329"/>
      <c r="Z72" s="329"/>
      <c r="AA72" s="329"/>
      <c r="AB72" s="329"/>
      <c r="AC72" s="329" t="s">
        <v>32</v>
      </c>
      <c r="AD72" s="329"/>
      <c r="AE72" s="329"/>
      <c r="AF72" s="329"/>
      <c r="AG72" s="331">
        <v>43352</v>
      </c>
      <c r="AH72" s="331"/>
      <c r="AI72" s="331"/>
      <c r="AJ72" s="331"/>
      <c r="AK72" s="331"/>
      <c r="AL72" s="331"/>
      <c r="AM72" s="331"/>
      <c r="AN72" s="331"/>
      <c r="AO72" s="331"/>
      <c r="AP72" s="28"/>
    </row>
    <row r="73" spans="2:42" ht="18" customHeight="1"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0"/>
      <c r="X73" s="30"/>
      <c r="Y73" s="30"/>
      <c r="Z73" s="30"/>
      <c r="AA73" s="30"/>
      <c r="AB73" s="30"/>
      <c r="AC73" s="30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2:42" ht="18" customHeight="1">
      <c r="C74" s="437">
        <v>1</v>
      </c>
      <c r="D74" s="437"/>
      <c r="E74" s="438" t="str">
        <f>$E$6</f>
        <v>Ｓ４スペランツァ</v>
      </c>
      <c r="F74" s="438"/>
      <c r="G74" s="438"/>
      <c r="H74" s="438"/>
      <c r="I74" s="438"/>
      <c r="J74" s="438"/>
      <c r="K74" s="438"/>
      <c r="L74" s="438"/>
      <c r="M74" s="438"/>
      <c r="N74" s="438"/>
      <c r="O74" s="31"/>
      <c r="P74" s="31"/>
      <c r="Q74" s="437">
        <v>4</v>
      </c>
      <c r="R74" s="437"/>
      <c r="S74" s="438" t="str">
        <f>$S$6</f>
        <v>サウス宇都宮ＳＣ</v>
      </c>
      <c r="T74" s="438"/>
      <c r="U74" s="438"/>
      <c r="V74" s="438"/>
      <c r="W74" s="438"/>
      <c r="X74" s="438"/>
      <c r="Y74" s="438"/>
      <c r="Z74" s="438"/>
      <c r="AA74" s="438"/>
      <c r="AB74" s="438"/>
      <c r="AC74" s="32"/>
      <c r="AD74" s="33"/>
      <c r="AE74" s="437">
        <v>7</v>
      </c>
      <c r="AF74" s="437"/>
      <c r="AG74" s="438" t="str">
        <f>$AG$6</f>
        <v>カテット白沢ＳＳ</v>
      </c>
      <c r="AH74" s="438"/>
      <c r="AI74" s="438"/>
      <c r="AJ74" s="438"/>
      <c r="AK74" s="438"/>
      <c r="AL74" s="438"/>
      <c r="AM74" s="438"/>
      <c r="AN74" s="438"/>
      <c r="AO74" s="438"/>
      <c r="AP74" s="438"/>
    </row>
    <row r="75" spans="2:42" ht="18" customHeight="1">
      <c r="C75" s="437">
        <v>2</v>
      </c>
      <c r="D75" s="437"/>
      <c r="E75" s="438" t="str">
        <f>$E$7</f>
        <v>みはらＳＣ Ｊｒ</v>
      </c>
      <c r="F75" s="438"/>
      <c r="G75" s="438"/>
      <c r="H75" s="438"/>
      <c r="I75" s="438"/>
      <c r="J75" s="438"/>
      <c r="K75" s="438"/>
      <c r="L75" s="438"/>
      <c r="M75" s="438"/>
      <c r="N75" s="438"/>
      <c r="O75" s="31"/>
      <c r="P75" s="31"/>
      <c r="Q75" s="437">
        <v>5</v>
      </c>
      <c r="R75" s="437"/>
      <c r="S75" s="438" t="str">
        <f>$S$7</f>
        <v>ＦＣグランディール宇都宮</v>
      </c>
      <c r="T75" s="438"/>
      <c r="U75" s="438"/>
      <c r="V75" s="438"/>
      <c r="W75" s="438"/>
      <c r="X75" s="438"/>
      <c r="Y75" s="438"/>
      <c r="Z75" s="438"/>
      <c r="AA75" s="438"/>
      <c r="AB75" s="438"/>
      <c r="AC75" s="32"/>
      <c r="AD75" s="33"/>
      <c r="AE75" s="437">
        <v>8</v>
      </c>
      <c r="AF75" s="437"/>
      <c r="AG75" s="438" t="str">
        <f>$AG$7</f>
        <v>宇都宮北部ＦＣトレ</v>
      </c>
      <c r="AH75" s="438"/>
      <c r="AI75" s="438"/>
      <c r="AJ75" s="438"/>
      <c r="AK75" s="438"/>
      <c r="AL75" s="438"/>
      <c r="AM75" s="438"/>
      <c r="AN75" s="438"/>
      <c r="AO75" s="438"/>
      <c r="AP75" s="438"/>
    </row>
    <row r="76" spans="2:42" ht="18" customHeight="1">
      <c r="C76" s="437">
        <v>3</v>
      </c>
      <c r="D76" s="437"/>
      <c r="E76" s="438" t="str">
        <f>$E$8</f>
        <v>ＦＣグラシアス</v>
      </c>
      <c r="F76" s="438"/>
      <c r="G76" s="438"/>
      <c r="H76" s="438"/>
      <c r="I76" s="438"/>
      <c r="J76" s="438"/>
      <c r="K76" s="438"/>
      <c r="L76" s="438"/>
      <c r="M76" s="438"/>
      <c r="N76" s="438"/>
      <c r="O76" s="31"/>
      <c r="P76" s="31"/>
      <c r="Q76" s="437">
        <v>6</v>
      </c>
      <c r="R76" s="437"/>
      <c r="S76" s="438" t="str">
        <f>$S$8</f>
        <v>昭和・戸祭ＳＣ</v>
      </c>
      <c r="T76" s="438"/>
      <c r="U76" s="438"/>
      <c r="V76" s="438"/>
      <c r="W76" s="438"/>
      <c r="X76" s="438"/>
      <c r="Y76" s="438"/>
      <c r="Z76" s="438"/>
      <c r="AA76" s="438"/>
      <c r="AB76" s="438"/>
      <c r="AC76" s="32"/>
      <c r="AD76" s="33"/>
      <c r="AE76" s="437">
        <v>9</v>
      </c>
      <c r="AF76" s="437"/>
      <c r="AG76" s="438" t="str">
        <f>$AG$8</f>
        <v>ともぞうＳＣ U10</v>
      </c>
      <c r="AH76" s="438"/>
      <c r="AI76" s="438"/>
      <c r="AJ76" s="438"/>
      <c r="AK76" s="438"/>
      <c r="AL76" s="438"/>
      <c r="AM76" s="438"/>
      <c r="AN76" s="438"/>
      <c r="AO76" s="438"/>
      <c r="AP76" s="438"/>
    </row>
    <row r="77" spans="2:42" ht="18" customHeight="1">
      <c r="C77" s="34"/>
      <c r="D77" s="29"/>
      <c r="E77" s="29"/>
      <c r="F77" s="29"/>
      <c r="G77" s="29"/>
      <c r="H77" s="2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9"/>
      <c r="U77" s="35"/>
      <c r="V77" s="29"/>
      <c r="W77" s="35"/>
      <c r="X77" s="29"/>
      <c r="Y77" s="35"/>
      <c r="Z77" s="29"/>
      <c r="AA77" s="35"/>
      <c r="AB77" s="29"/>
      <c r="AC77" s="29"/>
    </row>
    <row r="78" spans="2:42" ht="18" customHeight="1" thickBot="1">
      <c r="B78" s="27" t="s">
        <v>41</v>
      </c>
    </row>
    <row r="79" spans="2:42" ht="18" customHeight="1" thickBot="1">
      <c r="B79" s="36"/>
      <c r="C79" s="359" t="s">
        <v>9</v>
      </c>
      <c r="D79" s="360"/>
      <c r="E79" s="361"/>
      <c r="F79" s="362" t="s">
        <v>34</v>
      </c>
      <c r="G79" s="363"/>
      <c r="H79" s="363"/>
      <c r="I79" s="364"/>
      <c r="J79" s="360" t="s">
        <v>10</v>
      </c>
      <c r="K79" s="363"/>
      <c r="L79" s="363"/>
      <c r="M79" s="363"/>
      <c r="N79" s="363"/>
      <c r="O79" s="363"/>
      <c r="P79" s="365"/>
      <c r="Q79" s="366" t="s">
        <v>25</v>
      </c>
      <c r="R79" s="366"/>
      <c r="S79" s="366"/>
      <c r="T79" s="366"/>
      <c r="U79" s="366"/>
      <c r="V79" s="366"/>
      <c r="W79" s="366"/>
      <c r="X79" s="378" t="s">
        <v>10</v>
      </c>
      <c r="Y79" s="363"/>
      <c r="Z79" s="363"/>
      <c r="AA79" s="363"/>
      <c r="AB79" s="363"/>
      <c r="AC79" s="363"/>
      <c r="AD79" s="364"/>
      <c r="AE79" s="362" t="s">
        <v>34</v>
      </c>
      <c r="AF79" s="363"/>
      <c r="AG79" s="363"/>
      <c r="AH79" s="364"/>
      <c r="AI79" s="359" t="s">
        <v>12</v>
      </c>
      <c r="AJ79" s="377"/>
      <c r="AK79" s="378" t="s">
        <v>13</v>
      </c>
      <c r="AL79" s="377"/>
      <c r="AM79" s="378" t="s">
        <v>13</v>
      </c>
      <c r="AN79" s="360"/>
      <c r="AO79" s="378" t="s">
        <v>35</v>
      </c>
      <c r="AP79" s="361"/>
    </row>
    <row r="80" spans="2:42" ht="18" customHeight="1">
      <c r="B80" s="336">
        <v>1</v>
      </c>
      <c r="C80" s="338">
        <v>0.375</v>
      </c>
      <c r="D80" s="339"/>
      <c r="E80" s="340"/>
      <c r="F80" s="344"/>
      <c r="G80" s="345"/>
      <c r="H80" s="345"/>
      <c r="I80" s="346"/>
      <c r="J80" s="350" t="str">
        <f>S74</f>
        <v>サウス宇都宮ＳＣ</v>
      </c>
      <c r="K80" s="351"/>
      <c r="L80" s="351"/>
      <c r="M80" s="351"/>
      <c r="N80" s="351"/>
      <c r="O80" s="351"/>
      <c r="P80" s="352"/>
      <c r="Q80" s="355">
        <f>IF(OR(S80="",S81=""),"",S80+S81)</f>
        <v>0</v>
      </c>
      <c r="R80" s="356"/>
      <c r="S80" s="37">
        <v>0</v>
      </c>
      <c r="T80" s="38" t="s">
        <v>36</v>
      </c>
      <c r="U80" s="37">
        <v>0</v>
      </c>
      <c r="V80" s="355">
        <f>IF(OR(U80="",U81=""),"",U80+U81)</f>
        <v>1</v>
      </c>
      <c r="W80" s="356"/>
      <c r="X80" s="367" t="str">
        <f>AG74</f>
        <v>カテット白沢ＳＳ</v>
      </c>
      <c r="Y80" s="351"/>
      <c r="Z80" s="351"/>
      <c r="AA80" s="351"/>
      <c r="AB80" s="351"/>
      <c r="AC80" s="351"/>
      <c r="AD80" s="368"/>
      <c r="AE80" s="344"/>
      <c r="AF80" s="345"/>
      <c r="AG80" s="345"/>
      <c r="AH80" s="346"/>
      <c r="AI80" s="371">
        <v>5</v>
      </c>
      <c r="AJ80" s="372"/>
      <c r="AK80" s="367">
        <v>8</v>
      </c>
      <c r="AL80" s="372"/>
      <c r="AM80" s="367">
        <f>AK80</f>
        <v>8</v>
      </c>
      <c r="AN80" s="350"/>
      <c r="AO80" s="367" t="s">
        <v>37</v>
      </c>
      <c r="AP80" s="375"/>
    </row>
    <row r="81" spans="1:43" ht="18" customHeight="1">
      <c r="B81" s="337"/>
      <c r="C81" s="341"/>
      <c r="D81" s="342"/>
      <c r="E81" s="343"/>
      <c r="F81" s="347"/>
      <c r="G81" s="348"/>
      <c r="H81" s="348"/>
      <c r="I81" s="349"/>
      <c r="J81" s="353"/>
      <c r="K81" s="353"/>
      <c r="L81" s="353"/>
      <c r="M81" s="353"/>
      <c r="N81" s="353"/>
      <c r="O81" s="353"/>
      <c r="P81" s="354"/>
      <c r="Q81" s="357"/>
      <c r="R81" s="358"/>
      <c r="S81" s="39">
        <v>0</v>
      </c>
      <c r="T81" s="40" t="s">
        <v>36</v>
      </c>
      <c r="U81" s="39">
        <v>1</v>
      </c>
      <c r="V81" s="357"/>
      <c r="W81" s="358"/>
      <c r="X81" s="369"/>
      <c r="Y81" s="353"/>
      <c r="Z81" s="353"/>
      <c r="AA81" s="353"/>
      <c r="AB81" s="353"/>
      <c r="AC81" s="353"/>
      <c r="AD81" s="370"/>
      <c r="AE81" s="347"/>
      <c r="AF81" s="348"/>
      <c r="AG81" s="348"/>
      <c r="AH81" s="349"/>
      <c r="AI81" s="373"/>
      <c r="AJ81" s="358"/>
      <c r="AK81" s="357"/>
      <c r="AL81" s="358"/>
      <c r="AM81" s="357"/>
      <c r="AN81" s="374"/>
      <c r="AO81" s="357"/>
      <c r="AP81" s="376"/>
    </row>
    <row r="82" spans="1:43" ht="18" customHeight="1">
      <c r="B82" s="337">
        <v>2</v>
      </c>
      <c r="C82" s="341">
        <v>0.40277777777777773</v>
      </c>
      <c r="D82" s="342">
        <v>0.4375</v>
      </c>
      <c r="E82" s="343"/>
      <c r="F82" s="347"/>
      <c r="G82" s="348"/>
      <c r="H82" s="348"/>
      <c r="I82" s="349"/>
      <c r="J82" s="384" t="str">
        <f>S75</f>
        <v>ＦＣグランディール宇都宮</v>
      </c>
      <c r="K82" s="380"/>
      <c r="L82" s="380"/>
      <c r="M82" s="380"/>
      <c r="N82" s="380"/>
      <c r="O82" s="380"/>
      <c r="P82" s="386"/>
      <c r="Q82" s="379">
        <f t="shared" ref="Q82" si="32">IF(OR(S82="",S83=""),"",S82+S83)</f>
        <v>17</v>
      </c>
      <c r="R82" s="383"/>
      <c r="S82" s="41">
        <v>11</v>
      </c>
      <c r="T82" s="42" t="s">
        <v>36</v>
      </c>
      <c r="U82" s="41">
        <v>0</v>
      </c>
      <c r="V82" s="379">
        <f t="shared" ref="V82" si="33">IF(OR(U82="",U83=""),"",U82+U83)</f>
        <v>0</v>
      </c>
      <c r="W82" s="383"/>
      <c r="X82" s="379" t="str">
        <f>AG75</f>
        <v>宇都宮北部ＦＣトレ</v>
      </c>
      <c r="Y82" s="380"/>
      <c r="Z82" s="380"/>
      <c r="AA82" s="380"/>
      <c r="AB82" s="380"/>
      <c r="AC82" s="380"/>
      <c r="AD82" s="381"/>
      <c r="AE82" s="347"/>
      <c r="AF82" s="348"/>
      <c r="AG82" s="348"/>
      <c r="AH82" s="349"/>
      <c r="AI82" s="382">
        <v>4</v>
      </c>
      <c r="AJ82" s="383"/>
      <c r="AK82" s="379">
        <v>7</v>
      </c>
      <c r="AL82" s="383"/>
      <c r="AM82" s="379">
        <f>AK82</f>
        <v>7</v>
      </c>
      <c r="AN82" s="384"/>
      <c r="AO82" s="379" t="s">
        <v>37</v>
      </c>
      <c r="AP82" s="385"/>
    </row>
    <row r="83" spans="1:43" ht="18" customHeight="1">
      <c r="B83" s="337"/>
      <c r="C83" s="341"/>
      <c r="D83" s="342"/>
      <c r="E83" s="343"/>
      <c r="F83" s="347"/>
      <c r="G83" s="348"/>
      <c r="H83" s="348"/>
      <c r="I83" s="349"/>
      <c r="J83" s="353"/>
      <c r="K83" s="353"/>
      <c r="L83" s="353"/>
      <c r="M83" s="353"/>
      <c r="N83" s="353"/>
      <c r="O83" s="353"/>
      <c r="P83" s="354"/>
      <c r="Q83" s="357"/>
      <c r="R83" s="358"/>
      <c r="S83" s="39">
        <v>6</v>
      </c>
      <c r="T83" s="40" t="s">
        <v>36</v>
      </c>
      <c r="U83" s="39">
        <v>0</v>
      </c>
      <c r="V83" s="357"/>
      <c r="W83" s="358"/>
      <c r="X83" s="369"/>
      <c r="Y83" s="353"/>
      <c r="Z83" s="353"/>
      <c r="AA83" s="353"/>
      <c r="AB83" s="353"/>
      <c r="AC83" s="353"/>
      <c r="AD83" s="370"/>
      <c r="AE83" s="347"/>
      <c r="AF83" s="348"/>
      <c r="AG83" s="348"/>
      <c r="AH83" s="349"/>
      <c r="AI83" s="373"/>
      <c r="AJ83" s="358"/>
      <c r="AK83" s="357"/>
      <c r="AL83" s="358"/>
      <c r="AM83" s="357"/>
      <c r="AN83" s="374"/>
      <c r="AO83" s="357"/>
      <c r="AP83" s="376"/>
    </row>
    <row r="84" spans="1:43" ht="18" customHeight="1">
      <c r="B84" s="337">
        <v>3</v>
      </c>
      <c r="C84" s="341">
        <v>0.43055555555555558</v>
      </c>
      <c r="D84" s="342"/>
      <c r="E84" s="343"/>
      <c r="F84" s="347"/>
      <c r="G84" s="348"/>
      <c r="H84" s="348"/>
      <c r="I84" s="349"/>
      <c r="J84" s="384" t="str">
        <f>S76</f>
        <v>昭和・戸祭ＳＣ</v>
      </c>
      <c r="K84" s="380"/>
      <c r="L84" s="380"/>
      <c r="M84" s="380"/>
      <c r="N84" s="380"/>
      <c r="O84" s="380"/>
      <c r="P84" s="386"/>
      <c r="Q84" s="379">
        <f t="shared" ref="Q84" si="34">IF(OR(S84="",S85=""),"",S84+S85)</f>
        <v>0</v>
      </c>
      <c r="R84" s="383"/>
      <c r="S84" s="41">
        <v>0</v>
      </c>
      <c r="T84" s="42" t="s">
        <v>36</v>
      </c>
      <c r="U84" s="41">
        <v>0</v>
      </c>
      <c r="V84" s="379">
        <f t="shared" ref="V84" si="35">IF(OR(U84="",U85=""),"",U84+U85)</f>
        <v>4</v>
      </c>
      <c r="W84" s="383"/>
      <c r="X84" s="379" t="str">
        <f>AG76</f>
        <v>ともぞうＳＣ U10</v>
      </c>
      <c r="Y84" s="380"/>
      <c r="Z84" s="380"/>
      <c r="AA84" s="380"/>
      <c r="AB84" s="380"/>
      <c r="AC84" s="380"/>
      <c r="AD84" s="381"/>
      <c r="AE84" s="347"/>
      <c r="AF84" s="348"/>
      <c r="AG84" s="348"/>
      <c r="AH84" s="349"/>
      <c r="AI84" s="382">
        <v>1</v>
      </c>
      <c r="AJ84" s="383"/>
      <c r="AK84" s="379">
        <v>4</v>
      </c>
      <c r="AL84" s="383"/>
      <c r="AM84" s="379">
        <f>AK84</f>
        <v>4</v>
      </c>
      <c r="AN84" s="384"/>
      <c r="AO84" s="379" t="s">
        <v>37</v>
      </c>
      <c r="AP84" s="385"/>
    </row>
    <row r="85" spans="1:43" ht="18" customHeight="1">
      <c r="B85" s="337"/>
      <c r="C85" s="341"/>
      <c r="D85" s="342"/>
      <c r="E85" s="343"/>
      <c r="F85" s="347"/>
      <c r="G85" s="348"/>
      <c r="H85" s="348"/>
      <c r="I85" s="349"/>
      <c r="J85" s="353"/>
      <c r="K85" s="353"/>
      <c r="L85" s="353"/>
      <c r="M85" s="353"/>
      <c r="N85" s="353"/>
      <c r="O85" s="353"/>
      <c r="P85" s="354"/>
      <c r="Q85" s="357"/>
      <c r="R85" s="358"/>
      <c r="S85" s="39">
        <v>0</v>
      </c>
      <c r="T85" s="40" t="s">
        <v>36</v>
      </c>
      <c r="U85" s="39">
        <v>4</v>
      </c>
      <c r="V85" s="357"/>
      <c r="W85" s="358"/>
      <c r="X85" s="369"/>
      <c r="Y85" s="353"/>
      <c r="Z85" s="353"/>
      <c r="AA85" s="353"/>
      <c r="AB85" s="353"/>
      <c r="AC85" s="353"/>
      <c r="AD85" s="370"/>
      <c r="AE85" s="347"/>
      <c r="AF85" s="348"/>
      <c r="AG85" s="348"/>
      <c r="AH85" s="349"/>
      <c r="AI85" s="373"/>
      <c r="AJ85" s="358"/>
      <c r="AK85" s="357"/>
      <c r="AL85" s="358"/>
      <c r="AM85" s="357"/>
      <c r="AN85" s="374"/>
      <c r="AO85" s="357"/>
      <c r="AP85" s="376"/>
    </row>
    <row r="86" spans="1:43" ht="18" customHeight="1">
      <c r="B86" s="337">
        <v>4</v>
      </c>
      <c r="C86" s="341">
        <v>0.45833333333333331</v>
      </c>
      <c r="D86" s="342">
        <v>0.4375</v>
      </c>
      <c r="E86" s="343"/>
      <c r="F86" s="347"/>
      <c r="G86" s="348"/>
      <c r="H86" s="348"/>
      <c r="I86" s="349"/>
      <c r="J86" s="384" t="str">
        <f>E74</f>
        <v>Ｓ４スペランツァ</v>
      </c>
      <c r="K86" s="380"/>
      <c r="L86" s="380"/>
      <c r="M86" s="380"/>
      <c r="N86" s="380"/>
      <c r="O86" s="380"/>
      <c r="P86" s="386"/>
      <c r="Q86" s="379">
        <f t="shared" ref="Q86" si="36">IF(OR(S86="",S87=""),"",S86+S87)</f>
        <v>5</v>
      </c>
      <c r="R86" s="383"/>
      <c r="S86" s="41">
        <v>2</v>
      </c>
      <c r="T86" s="42" t="s">
        <v>36</v>
      </c>
      <c r="U86" s="41">
        <v>0</v>
      </c>
      <c r="V86" s="379">
        <f t="shared" ref="V86" si="37">IF(OR(U86="",U87=""),"",U86+U87)</f>
        <v>0</v>
      </c>
      <c r="W86" s="383"/>
      <c r="X86" s="379" t="str">
        <f>S74</f>
        <v>サウス宇都宮ＳＣ</v>
      </c>
      <c r="Y86" s="380"/>
      <c r="Z86" s="380"/>
      <c r="AA86" s="380"/>
      <c r="AB86" s="380"/>
      <c r="AC86" s="380"/>
      <c r="AD86" s="381"/>
      <c r="AE86" s="347"/>
      <c r="AF86" s="348"/>
      <c r="AG86" s="348"/>
      <c r="AH86" s="349"/>
      <c r="AI86" s="382">
        <v>6</v>
      </c>
      <c r="AJ86" s="383"/>
      <c r="AK86" s="379">
        <v>9</v>
      </c>
      <c r="AL86" s="383"/>
      <c r="AM86" s="379">
        <f>AK86</f>
        <v>9</v>
      </c>
      <c r="AN86" s="384"/>
      <c r="AO86" s="379" t="s">
        <v>37</v>
      </c>
      <c r="AP86" s="385"/>
    </row>
    <row r="87" spans="1:43" ht="18" customHeight="1">
      <c r="B87" s="337"/>
      <c r="C87" s="341"/>
      <c r="D87" s="342"/>
      <c r="E87" s="343"/>
      <c r="F87" s="347"/>
      <c r="G87" s="348"/>
      <c r="H87" s="348"/>
      <c r="I87" s="349"/>
      <c r="J87" s="353"/>
      <c r="K87" s="353"/>
      <c r="L87" s="353"/>
      <c r="M87" s="353"/>
      <c r="N87" s="353"/>
      <c r="O87" s="353"/>
      <c r="P87" s="354"/>
      <c r="Q87" s="357"/>
      <c r="R87" s="358"/>
      <c r="S87" s="39">
        <v>3</v>
      </c>
      <c r="T87" s="40" t="s">
        <v>36</v>
      </c>
      <c r="U87" s="39">
        <v>0</v>
      </c>
      <c r="V87" s="357"/>
      <c r="W87" s="358"/>
      <c r="X87" s="369"/>
      <c r="Y87" s="353"/>
      <c r="Z87" s="353"/>
      <c r="AA87" s="353"/>
      <c r="AB87" s="353"/>
      <c r="AC87" s="353"/>
      <c r="AD87" s="370"/>
      <c r="AE87" s="347"/>
      <c r="AF87" s="348"/>
      <c r="AG87" s="348"/>
      <c r="AH87" s="349"/>
      <c r="AI87" s="373"/>
      <c r="AJ87" s="358"/>
      <c r="AK87" s="357"/>
      <c r="AL87" s="358"/>
      <c r="AM87" s="357"/>
      <c r="AN87" s="374"/>
      <c r="AO87" s="357"/>
      <c r="AP87" s="376"/>
    </row>
    <row r="88" spans="1:43" ht="18" customHeight="1">
      <c r="B88" s="337">
        <v>5</v>
      </c>
      <c r="C88" s="341">
        <v>0.4861111111111111</v>
      </c>
      <c r="D88" s="342"/>
      <c r="E88" s="343"/>
      <c r="F88" s="347"/>
      <c r="G88" s="348"/>
      <c r="H88" s="348"/>
      <c r="I88" s="349"/>
      <c r="J88" s="384" t="str">
        <f>E75</f>
        <v>みはらＳＣ Ｊｒ</v>
      </c>
      <c r="K88" s="380"/>
      <c r="L88" s="380"/>
      <c r="M88" s="380"/>
      <c r="N88" s="380"/>
      <c r="O88" s="380"/>
      <c r="P88" s="386"/>
      <c r="Q88" s="379">
        <f t="shared" ref="Q88" si="38">IF(OR(S88="",S89=""),"",S88+S89)</f>
        <v>1</v>
      </c>
      <c r="R88" s="383"/>
      <c r="S88" s="41">
        <v>1</v>
      </c>
      <c r="T88" s="42" t="s">
        <v>36</v>
      </c>
      <c r="U88" s="41">
        <v>3</v>
      </c>
      <c r="V88" s="379">
        <f t="shared" ref="V88" si="39">IF(OR(U88="",U89=""),"",U88+U89)</f>
        <v>3</v>
      </c>
      <c r="W88" s="383"/>
      <c r="X88" s="379" t="str">
        <f>S75</f>
        <v>ＦＣグランディール宇都宮</v>
      </c>
      <c r="Y88" s="380"/>
      <c r="Z88" s="380"/>
      <c r="AA88" s="380"/>
      <c r="AB88" s="380"/>
      <c r="AC88" s="380"/>
      <c r="AD88" s="381"/>
      <c r="AE88" s="347"/>
      <c r="AF88" s="348"/>
      <c r="AG88" s="348"/>
      <c r="AH88" s="349"/>
      <c r="AI88" s="382">
        <v>3</v>
      </c>
      <c r="AJ88" s="383"/>
      <c r="AK88" s="379">
        <v>6</v>
      </c>
      <c r="AL88" s="383"/>
      <c r="AM88" s="379">
        <f>AK88</f>
        <v>6</v>
      </c>
      <c r="AN88" s="384"/>
      <c r="AO88" s="379" t="s">
        <v>37</v>
      </c>
      <c r="AP88" s="385"/>
    </row>
    <row r="89" spans="1:43" ht="18" customHeight="1">
      <c r="B89" s="337"/>
      <c r="C89" s="341"/>
      <c r="D89" s="342"/>
      <c r="E89" s="343"/>
      <c r="F89" s="347"/>
      <c r="G89" s="348"/>
      <c r="H89" s="348"/>
      <c r="I89" s="349"/>
      <c r="J89" s="353"/>
      <c r="K89" s="353"/>
      <c r="L89" s="353"/>
      <c r="M89" s="353"/>
      <c r="N89" s="353"/>
      <c r="O89" s="353"/>
      <c r="P89" s="354"/>
      <c r="Q89" s="357"/>
      <c r="R89" s="358"/>
      <c r="S89" s="39">
        <v>0</v>
      </c>
      <c r="T89" s="40" t="s">
        <v>36</v>
      </c>
      <c r="U89" s="39">
        <v>0</v>
      </c>
      <c r="V89" s="357"/>
      <c r="W89" s="358"/>
      <c r="X89" s="369"/>
      <c r="Y89" s="353"/>
      <c r="Z89" s="353"/>
      <c r="AA89" s="353"/>
      <c r="AB89" s="353"/>
      <c r="AC89" s="353"/>
      <c r="AD89" s="370"/>
      <c r="AE89" s="347"/>
      <c r="AF89" s="348"/>
      <c r="AG89" s="348"/>
      <c r="AH89" s="349"/>
      <c r="AI89" s="373"/>
      <c r="AJ89" s="358"/>
      <c r="AK89" s="357"/>
      <c r="AL89" s="358"/>
      <c r="AM89" s="357"/>
      <c r="AN89" s="374"/>
      <c r="AO89" s="357"/>
      <c r="AP89" s="376"/>
    </row>
    <row r="90" spans="1:43" ht="18" customHeight="1">
      <c r="B90" s="337">
        <v>6</v>
      </c>
      <c r="C90" s="341">
        <v>0.51388888888888895</v>
      </c>
      <c r="D90" s="342"/>
      <c r="E90" s="343"/>
      <c r="F90" s="347"/>
      <c r="G90" s="348"/>
      <c r="H90" s="348"/>
      <c r="I90" s="349"/>
      <c r="J90" s="384" t="str">
        <f>E76</f>
        <v>ＦＣグラシアス</v>
      </c>
      <c r="K90" s="380"/>
      <c r="L90" s="380"/>
      <c r="M90" s="380"/>
      <c r="N90" s="380"/>
      <c r="O90" s="380"/>
      <c r="P90" s="386"/>
      <c r="Q90" s="379">
        <f t="shared" ref="Q90" si="40">IF(OR(S90="",S91=""),"",S90+S91)</f>
        <v>0</v>
      </c>
      <c r="R90" s="383"/>
      <c r="S90" s="41">
        <v>0</v>
      </c>
      <c r="T90" s="42" t="s">
        <v>36</v>
      </c>
      <c r="U90" s="41">
        <v>0</v>
      </c>
      <c r="V90" s="379">
        <f t="shared" ref="V90" si="41">IF(OR(U90="",U91=""),"",U90+U91)</f>
        <v>2</v>
      </c>
      <c r="W90" s="383"/>
      <c r="X90" s="379" t="str">
        <f>S76</f>
        <v>昭和・戸祭ＳＣ</v>
      </c>
      <c r="Y90" s="380"/>
      <c r="Z90" s="380"/>
      <c r="AA90" s="380"/>
      <c r="AB90" s="380"/>
      <c r="AC90" s="380"/>
      <c r="AD90" s="381"/>
      <c r="AE90" s="347"/>
      <c r="AF90" s="348"/>
      <c r="AG90" s="348"/>
      <c r="AH90" s="349"/>
      <c r="AI90" s="382">
        <v>2</v>
      </c>
      <c r="AJ90" s="383"/>
      <c r="AK90" s="379">
        <v>5</v>
      </c>
      <c r="AL90" s="383"/>
      <c r="AM90" s="379">
        <f>AK90</f>
        <v>5</v>
      </c>
      <c r="AN90" s="384"/>
      <c r="AO90" s="379" t="s">
        <v>37</v>
      </c>
      <c r="AP90" s="385"/>
    </row>
    <row r="91" spans="1:43" ht="18" customHeight="1">
      <c r="B91" s="337"/>
      <c r="C91" s="341"/>
      <c r="D91" s="342"/>
      <c r="E91" s="343"/>
      <c r="F91" s="347"/>
      <c r="G91" s="348"/>
      <c r="H91" s="348"/>
      <c r="I91" s="349"/>
      <c r="J91" s="353"/>
      <c r="K91" s="353"/>
      <c r="L91" s="353"/>
      <c r="M91" s="353"/>
      <c r="N91" s="353"/>
      <c r="O91" s="353"/>
      <c r="P91" s="354"/>
      <c r="Q91" s="357"/>
      <c r="R91" s="358"/>
      <c r="S91" s="39">
        <v>0</v>
      </c>
      <c r="T91" s="40" t="s">
        <v>36</v>
      </c>
      <c r="U91" s="39">
        <v>2</v>
      </c>
      <c r="V91" s="357"/>
      <c r="W91" s="358"/>
      <c r="X91" s="369"/>
      <c r="Y91" s="353"/>
      <c r="Z91" s="353"/>
      <c r="AA91" s="353"/>
      <c r="AB91" s="353"/>
      <c r="AC91" s="353"/>
      <c r="AD91" s="370"/>
      <c r="AE91" s="347"/>
      <c r="AF91" s="348"/>
      <c r="AG91" s="348"/>
      <c r="AH91" s="349"/>
      <c r="AI91" s="373"/>
      <c r="AJ91" s="358"/>
      <c r="AK91" s="357"/>
      <c r="AL91" s="358"/>
      <c r="AM91" s="357"/>
      <c r="AN91" s="374"/>
      <c r="AO91" s="357"/>
      <c r="AP91" s="376"/>
    </row>
    <row r="92" spans="1:43" ht="18" customHeight="1">
      <c r="B92" s="337">
        <v>7</v>
      </c>
      <c r="C92" s="341">
        <v>0.54166666666666663</v>
      </c>
      <c r="D92" s="342"/>
      <c r="E92" s="343"/>
      <c r="F92" s="347"/>
      <c r="G92" s="348"/>
      <c r="H92" s="348"/>
      <c r="I92" s="349"/>
      <c r="J92" s="384" t="str">
        <f>E74</f>
        <v>Ｓ４スペランツァ</v>
      </c>
      <c r="K92" s="380"/>
      <c r="L92" s="380"/>
      <c r="M92" s="380"/>
      <c r="N92" s="380"/>
      <c r="O92" s="380"/>
      <c r="P92" s="386"/>
      <c r="Q92" s="379">
        <f t="shared" ref="Q92" si="42">IF(OR(S92="",S93=""),"",S92+S93)</f>
        <v>0</v>
      </c>
      <c r="R92" s="383"/>
      <c r="S92" s="41">
        <v>0</v>
      </c>
      <c r="T92" s="42" t="s">
        <v>36</v>
      </c>
      <c r="U92" s="41">
        <v>0</v>
      </c>
      <c r="V92" s="379">
        <f t="shared" ref="V92" si="43">IF(OR(U92="",U93=""),"",U92+U93)</f>
        <v>0</v>
      </c>
      <c r="W92" s="383"/>
      <c r="X92" s="379" t="str">
        <f>AG74</f>
        <v>カテット白沢ＳＳ</v>
      </c>
      <c r="Y92" s="380"/>
      <c r="Z92" s="380"/>
      <c r="AA92" s="380"/>
      <c r="AB92" s="380"/>
      <c r="AC92" s="380"/>
      <c r="AD92" s="381"/>
      <c r="AE92" s="347"/>
      <c r="AF92" s="348"/>
      <c r="AG92" s="348"/>
      <c r="AH92" s="349"/>
      <c r="AI92" s="382">
        <v>8</v>
      </c>
      <c r="AJ92" s="383"/>
      <c r="AK92" s="379">
        <v>2</v>
      </c>
      <c r="AL92" s="383"/>
      <c r="AM92" s="379">
        <f>AK92</f>
        <v>2</v>
      </c>
      <c r="AN92" s="384"/>
      <c r="AO92" s="379" t="s">
        <v>37</v>
      </c>
      <c r="AP92" s="385"/>
    </row>
    <row r="93" spans="1:43" ht="18" customHeight="1">
      <c r="B93" s="337"/>
      <c r="C93" s="341"/>
      <c r="D93" s="342"/>
      <c r="E93" s="343"/>
      <c r="F93" s="347"/>
      <c r="G93" s="348"/>
      <c r="H93" s="348"/>
      <c r="I93" s="349"/>
      <c r="J93" s="353"/>
      <c r="K93" s="353"/>
      <c r="L93" s="353"/>
      <c r="M93" s="353"/>
      <c r="N93" s="353"/>
      <c r="O93" s="353"/>
      <c r="P93" s="354"/>
      <c r="Q93" s="357"/>
      <c r="R93" s="358"/>
      <c r="S93" s="39">
        <v>0</v>
      </c>
      <c r="T93" s="40" t="s">
        <v>36</v>
      </c>
      <c r="U93" s="39">
        <v>0</v>
      </c>
      <c r="V93" s="357"/>
      <c r="W93" s="358"/>
      <c r="X93" s="369"/>
      <c r="Y93" s="353"/>
      <c r="Z93" s="353"/>
      <c r="AA93" s="353"/>
      <c r="AB93" s="353"/>
      <c r="AC93" s="353"/>
      <c r="AD93" s="370"/>
      <c r="AE93" s="347"/>
      <c r="AF93" s="348"/>
      <c r="AG93" s="348"/>
      <c r="AH93" s="349"/>
      <c r="AI93" s="373"/>
      <c r="AJ93" s="358"/>
      <c r="AK93" s="357"/>
      <c r="AL93" s="358"/>
      <c r="AM93" s="357"/>
      <c r="AN93" s="374"/>
      <c r="AO93" s="357"/>
      <c r="AP93" s="376"/>
    </row>
    <row r="94" spans="1:43" ht="18" customHeight="1">
      <c r="B94" s="337">
        <v>8</v>
      </c>
      <c r="C94" s="341">
        <v>0.56944444444444442</v>
      </c>
      <c r="D94" s="342">
        <v>0.4375</v>
      </c>
      <c r="E94" s="343"/>
      <c r="F94" s="347"/>
      <c r="G94" s="348"/>
      <c r="H94" s="348"/>
      <c r="I94" s="349"/>
      <c r="J94" s="384" t="str">
        <f>E75</f>
        <v>みはらＳＣ Ｊｒ</v>
      </c>
      <c r="K94" s="380"/>
      <c r="L94" s="380"/>
      <c r="M94" s="380"/>
      <c r="N94" s="380"/>
      <c r="O94" s="380"/>
      <c r="P94" s="386"/>
      <c r="Q94" s="379">
        <f t="shared" ref="Q94" si="44">IF(OR(S94="",S95=""),"",S94+S95)</f>
        <v>12</v>
      </c>
      <c r="R94" s="383"/>
      <c r="S94" s="41">
        <v>10</v>
      </c>
      <c r="T94" s="42" t="s">
        <v>36</v>
      </c>
      <c r="U94" s="41">
        <v>0</v>
      </c>
      <c r="V94" s="379">
        <f t="shared" ref="V94" si="45">IF(OR(U94="",U95=""),"",U94+U95)</f>
        <v>0</v>
      </c>
      <c r="W94" s="383"/>
      <c r="X94" s="379" t="str">
        <f>AG75</f>
        <v>宇都宮北部ＦＣトレ</v>
      </c>
      <c r="Y94" s="380"/>
      <c r="Z94" s="380"/>
      <c r="AA94" s="380"/>
      <c r="AB94" s="380"/>
      <c r="AC94" s="380"/>
      <c r="AD94" s="381"/>
      <c r="AE94" s="347"/>
      <c r="AF94" s="348"/>
      <c r="AG94" s="348"/>
      <c r="AH94" s="349"/>
      <c r="AI94" s="382">
        <v>9</v>
      </c>
      <c r="AJ94" s="383"/>
      <c r="AK94" s="379">
        <v>3</v>
      </c>
      <c r="AL94" s="383"/>
      <c r="AM94" s="379">
        <f>AK94</f>
        <v>3</v>
      </c>
      <c r="AN94" s="384"/>
      <c r="AO94" s="379" t="s">
        <v>37</v>
      </c>
      <c r="AP94" s="385"/>
    </row>
    <row r="95" spans="1:43" ht="18" customHeight="1">
      <c r="B95" s="337"/>
      <c r="C95" s="341"/>
      <c r="D95" s="342"/>
      <c r="E95" s="343"/>
      <c r="F95" s="347"/>
      <c r="G95" s="348"/>
      <c r="H95" s="348"/>
      <c r="I95" s="349"/>
      <c r="J95" s="353"/>
      <c r="K95" s="353"/>
      <c r="L95" s="353"/>
      <c r="M95" s="353"/>
      <c r="N95" s="353"/>
      <c r="O95" s="353"/>
      <c r="P95" s="354"/>
      <c r="Q95" s="357"/>
      <c r="R95" s="358"/>
      <c r="S95" s="39">
        <v>2</v>
      </c>
      <c r="T95" s="40" t="s">
        <v>38</v>
      </c>
      <c r="U95" s="39">
        <v>0</v>
      </c>
      <c r="V95" s="357"/>
      <c r="W95" s="358"/>
      <c r="X95" s="369"/>
      <c r="Y95" s="353"/>
      <c r="Z95" s="353"/>
      <c r="AA95" s="353"/>
      <c r="AB95" s="353"/>
      <c r="AC95" s="353"/>
      <c r="AD95" s="370"/>
      <c r="AE95" s="347"/>
      <c r="AF95" s="348"/>
      <c r="AG95" s="348"/>
      <c r="AH95" s="349"/>
      <c r="AI95" s="373"/>
      <c r="AJ95" s="358"/>
      <c r="AK95" s="357"/>
      <c r="AL95" s="358"/>
      <c r="AM95" s="357"/>
      <c r="AN95" s="374"/>
      <c r="AO95" s="357"/>
      <c r="AP95" s="376"/>
    </row>
    <row r="96" spans="1:43" s="52" customFormat="1" ht="18" customHeight="1">
      <c r="A96" s="45"/>
      <c r="B96" s="336">
        <v>9</v>
      </c>
      <c r="C96" s="338">
        <v>0.59722222222222221</v>
      </c>
      <c r="D96" s="339">
        <v>0.4375</v>
      </c>
      <c r="E96" s="340"/>
      <c r="F96" s="392"/>
      <c r="G96" s="393"/>
      <c r="H96" s="393"/>
      <c r="I96" s="394"/>
      <c r="J96" s="402" t="str">
        <f>E76</f>
        <v>ＦＣグラシアス</v>
      </c>
      <c r="K96" s="387"/>
      <c r="L96" s="387"/>
      <c r="M96" s="387"/>
      <c r="N96" s="387"/>
      <c r="O96" s="387"/>
      <c r="P96" s="410"/>
      <c r="Q96" s="355">
        <f t="shared" ref="Q96" si="46">IF(OR(S96="",S97=""),"",S96+S97)</f>
        <v>1</v>
      </c>
      <c r="R96" s="356"/>
      <c r="S96" s="37">
        <v>0</v>
      </c>
      <c r="T96" s="38" t="s">
        <v>38</v>
      </c>
      <c r="U96" s="37">
        <v>3</v>
      </c>
      <c r="V96" s="355">
        <f t="shared" ref="V96" si="47">IF(OR(U96="",U97=""),"",U96+U97)</f>
        <v>7</v>
      </c>
      <c r="W96" s="356"/>
      <c r="X96" s="355" t="str">
        <f>AG76</f>
        <v>ともぞうＳＣ U10</v>
      </c>
      <c r="Y96" s="387"/>
      <c r="Z96" s="387"/>
      <c r="AA96" s="387"/>
      <c r="AB96" s="387"/>
      <c r="AC96" s="387"/>
      <c r="AD96" s="388"/>
      <c r="AE96" s="392"/>
      <c r="AF96" s="393"/>
      <c r="AG96" s="393"/>
      <c r="AH96" s="394"/>
      <c r="AI96" s="398">
        <v>7</v>
      </c>
      <c r="AJ96" s="356"/>
      <c r="AK96" s="355">
        <v>1</v>
      </c>
      <c r="AL96" s="356"/>
      <c r="AM96" s="355">
        <f>AK96</f>
        <v>1</v>
      </c>
      <c r="AN96" s="402"/>
      <c r="AO96" s="355" t="s">
        <v>37</v>
      </c>
      <c r="AP96" s="404"/>
      <c r="AQ96" s="27"/>
    </row>
    <row r="97" spans="2:43" ht="18" customHeight="1" thickBot="1">
      <c r="B97" s="406"/>
      <c r="C97" s="407"/>
      <c r="D97" s="408"/>
      <c r="E97" s="409"/>
      <c r="F97" s="395"/>
      <c r="G97" s="396"/>
      <c r="H97" s="396"/>
      <c r="I97" s="397"/>
      <c r="J97" s="390"/>
      <c r="K97" s="390"/>
      <c r="L97" s="390"/>
      <c r="M97" s="390"/>
      <c r="N97" s="390"/>
      <c r="O97" s="390"/>
      <c r="P97" s="411"/>
      <c r="Q97" s="401"/>
      <c r="R97" s="400"/>
      <c r="S97" s="43">
        <v>1</v>
      </c>
      <c r="T97" s="44" t="s">
        <v>38</v>
      </c>
      <c r="U97" s="43">
        <v>4</v>
      </c>
      <c r="V97" s="401"/>
      <c r="W97" s="400"/>
      <c r="X97" s="389"/>
      <c r="Y97" s="390"/>
      <c r="Z97" s="390"/>
      <c r="AA97" s="390"/>
      <c r="AB97" s="390"/>
      <c r="AC97" s="390"/>
      <c r="AD97" s="391"/>
      <c r="AE97" s="395"/>
      <c r="AF97" s="396"/>
      <c r="AG97" s="396"/>
      <c r="AH97" s="397"/>
      <c r="AI97" s="399"/>
      <c r="AJ97" s="400"/>
      <c r="AK97" s="401"/>
      <c r="AL97" s="400"/>
      <c r="AM97" s="401"/>
      <c r="AN97" s="403"/>
      <c r="AO97" s="401"/>
      <c r="AP97" s="405"/>
    </row>
    <row r="98" spans="2:43" ht="18" customHeight="1" thickBot="1">
      <c r="B98" s="46"/>
      <c r="C98" s="47"/>
      <c r="D98" s="47"/>
      <c r="E98" s="47"/>
      <c r="F98" s="46"/>
      <c r="G98" s="46"/>
      <c r="H98" s="46"/>
      <c r="I98" s="46"/>
      <c r="J98" s="46"/>
      <c r="K98" s="48"/>
      <c r="L98" s="48"/>
      <c r="M98" s="49"/>
      <c r="N98" s="50"/>
      <c r="O98" s="49"/>
      <c r="P98" s="48"/>
      <c r="Q98" s="48"/>
      <c r="R98" s="46"/>
      <c r="S98" s="46"/>
      <c r="T98" s="46"/>
      <c r="U98" s="46"/>
      <c r="V98" s="46"/>
      <c r="W98" s="51"/>
      <c r="X98" s="51"/>
      <c r="Y98" s="51"/>
      <c r="Z98" s="51"/>
      <c r="AA98" s="51"/>
      <c r="AB98" s="51"/>
      <c r="AC98" s="45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2:43" ht="18" customHeight="1" thickBot="1">
      <c r="D99" s="412" t="s">
        <v>14</v>
      </c>
      <c r="E99" s="413"/>
      <c r="F99" s="413"/>
      <c r="G99" s="413"/>
      <c r="H99" s="413"/>
      <c r="I99" s="413"/>
      <c r="J99" s="413" t="s">
        <v>10</v>
      </c>
      <c r="K99" s="413"/>
      <c r="L99" s="413"/>
      <c r="M99" s="413"/>
      <c r="N99" s="413"/>
      <c r="O99" s="413"/>
      <c r="P99" s="413"/>
      <c r="Q99" s="413"/>
      <c r="R99" s="413" t="s">
        <v>15</v>
      </c>
      <c r="S99" s="413"/>
      <c r="T99" s="413"/>
      <c r="U99" s="413"/>
      <c r="V99" s="413"/>
      <c r="W99" s="413"/>
      <c r="X99" s="413"/>
      <c r="Y99" s="413"/>
      <c r="Z99" s="413"/>
      <c r="AA99" s="413" t="s">
        <v>16</v>
      </c>
      <c r="AB99" s="413"/>
      <c r="AC99" s="413"/>
      <c r="AD99" s="413" t="s">
        <v>17</v>
      </c>
      <c r="AE99" s="413"/>
      <c r="AF99" s="413"/>
      <c r="AG99" s="413"/>
      <c r="AH99" s="413"/>
      <c r="AI99" s="413"/>
      <c r="AJ99" s="413"/>
      <c r="AK99" s="413"/>
      <c r="AL99" s="413"/>
      <c r="AM99" s="414"/>
    </row>
    <row r="100" spans="2:43" ht="18" customHeight="1">
      <c r="D100" s="415" t="s">
        <v>18</v>
      </c>
      <c r="E100" s="416"/>
      <c r="F100" s="416"/>
      <c r="G100" s="416"/>
      <c r="H100" s="416"/>
      <c r="I100" s="416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8"/>
      <c r="AB100" s="418"/>
      <c r="AC100" s="418"/>
      <c r="AD100" s="419"/>
      <c r="AE100" s="419"/>
      <c r="AF100" s="419"/>
      <c r="AG100" s="419"/>
      <c r="AH100" s="419"/>
      <c r="AI100" s="419"/>
      <c r="AJ100" s="419"/>
      <c r="AK100" s="419"/>
      <c r="AL100" s="419"/>
      <c r="AM100" s="420"/>
    </row>
    <row r="101" spans="2:43" ht="18" customHeight="1">
      <c r="D101" s="421" t="s">
        <v>18</v>
      </c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4"/>
    </row>
    <row r="102" spans="2:43" ht="18" customHeight="1" thickBot="1">
      <c r="D102" s="425" t="s">
        <v>18</v>
      </c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8"/>
    </row>
    <row r="106" spans="2:43" ht="18" customHeight="1">
      <c r="C106" s="329" t="s">
        <v>3</v>
      </c>
      <c r="D106" s="329"/>
      <c r="E106" s="329"/>
      <c r="F106" s="329"/>
      <c r="G106" s="330" t="s">
        <v>45</v>
      </c>
      <c r="H106" s="330"/>
      <c r="I106" s="330"/>
      <c r="J106" s="330"/>
      <c r="K106" s="330"/>
      <c r="L106" s="330"/>
      <c r="M106" s="330"/>
      <c r="N106" s="330"/>
      <c r="O106" s="330"/>
      <c r="P106" s="329" t="s">
        <v>5</v>
      </c>
      <c r="Q106" s="329"/>
      <c r="R106" s="329"/>
      <c r="S106" s="329"/>
      <c r="T106" s="329" t="s">
        <v>46</v>
      </c>
      <c r="U106" s="329"/>
      <c r="V106" s="329"/>
      <c r="W106" s="329"/>
      <c r="X106" s="329"/>
      <c r="Y106" s="329"/>
      <c r="Z106" s="329"/>
      <c r="AA106" s="329"/>
      <c r="AB106" s="329"/>
      <c r="AC106" s="329" t="s">
        <v>32</v>
      </c>
      <c r="AD106" s="329"/>
      <c r="AE106" s="329"/>
      <c r="AF106" s="329"/>
      <c r="AG106" s="331">
        <v>43360</v>
      </c>
      <c r="AH106" s="331"/>
      <c r="AI106" s="331"/>
      <c r="AJ106" s="331"/>
      <c r="AK106" s="331"/>
      <c r="AL106" s="331"/>
      <c r="AM106" s="331"/>
      <c r="AN106" s="331"/>
      <c r="AO106" s="331"/>
      <c r="AP106" s="28"/>
    </row>
    <row r="107" spans="2:43" ht="18" customHeight="1"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  <c r="X107" s="30"/>
      <c r="Y107" s="30"/>
      <c r="Z107" s="30"/>
      <c r="AA107" s="30"/>
      <c r="AB107" s="30"/>
      <c r="AC107" s="30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2:43" ht="18" customHeight="1">
      <c r="C108" s="437">
        <v>1</v>
      </c>
      <c r="D108" s="437"/>
      <c r="E108" s="438" t="str">
        <f>$E$6</f>
        <v>Ｓ４スペランツァ</v>
      </c>
      <c r="F108" s="438"/>
      <c r="G108" s="438"/>
      <c r="H108" s="438"/>
      <c r="I108" s="438"/>
      <c r="J108" s="438"/>
      <c r="K108" s="438"/>
      <c r="L108" s="438"/>
      <c r="M108" s="438"/>
      <c r="N108" s="438"/>
      <c r="O108" s="31"/>
      <c r="P108" s="31"/>
      <c r="Q108" s="437">
        <v>4</v>
      </c>
      <c r="R108" s="437"/>
      <c r="S108" s="438" t="str">
        <f>$S$6</f>
        <v>サウス宇都宮ＳＣ</v>
      </c>
      <c r="T108" s="438"/>
      <c r="U108" s="438"/>
      <c r="V108" s="438"/>
      <c r="W108" s="438"/>
      <c r="X108" s="438"/>
      <c r="Y108" s="438"/>
      <c r="Z108" s="438"/>
      <c r="AA108" s="438"/>
      <c r="AB108" s="438"/>
      <c r="AC108" s="32"/>
      <c r="AD108" s="33"/>
      <c r="AE108" s="437">
        <v>7</v>
      </c>
      <c r="AF108" s="437"/>
      <c r="AG108" s="438" t="str">
        <f>$AG$6</f>
        <v>カテット白沢ＳＳ</v>
      </c>
      <c r="AH108" s="438"/>
      <c r="AI108" s="438"/>
      <c r="AJ108" s="438"/>
      <c r="AK108" s="438"/>
      <c r="AL108" s="438"/>
      <c r="AM108" s="438"/>
      <c r="AN108" s="438"/>
      <c r="AO108" s="438"/>
      <c r="AP108" s="438"/>
    </row>
    <row r="109" spans="2:43" ht="18" customHeight="1">
      <c r="C109" s="437">
        <v>2</v>
      </c>
      <c r="D109" s="437"/>
      <c r="E109" s="438" t="str">
        <f>$E$7</f>
        <v>みはらＳＣ Ｊｒ</v>
      </c>
      <c r="F109" s="438"/>
      <c r="G109" s="438"/>
      <c r="H109" s="438"/>
      <c r="I109" s="438"/>
      <c r="J109" s="438"/>
      <c r="K109" s="438"/>
      <c r="L109" s="438"/>
      <c r="M109" s="438"/>
      <c r="N109" s="438"/>
      <c r="O109" s="31"/>
      <c r="P109" s="31"/>
      <c r="Q109" s="437">
        <v>5</v>
      </c>
      <c r="R109" s="437"/>
      <c r="S109" s="438" t="str">
        <f>$S$7</f>
        <v>ＦＣグランディール宇都宮</v>
      </c>
      <c r="T109" s="438"/>
      <c r="U109" s="438"/>
      <c r="V109" s="438"/>
      <c r="W109" s="438"/>
      <c r="X109" s="438"/>
      <c r="Y109" s="438"/>
      <c r="Z109" s="438"/>
      <c r="AA109" s="438"/>
      <c r="AB109" s="438"/>
      <c r="AC109" s="32"/>
      <c r="AD109" s="33"/>
      <c r="AE109" s="437">
        <v>8</v>
      </c>
      <c r="AF109" s="437"/>
      <c r="AG109" s="438" t="str">
        <f>$AG$7</f>
        <v>宇都宮北部ＦＣトレ</v>
      </c>
      <c r="AH109" s="438"/>
      <c r="AI109" s="438"/>
      <c r="AJ109" s="438"/>
      <c r="AK109" s="438"/>
      <c r="AL109" s="438"/>
      <c r="AM109" s="438"/>
      <c r="AN109" s="438"/>
      <c r="AO109" s="438"/>
      <c r="AP109" s="438"/>
    </row>
    <row r="110" spans="2:43" ht="18" customHeight="1">
      <c r="C110" s="437">
        <v>3</v>
      </c>
      <c r="D110" s="437"/>
      <c r="E110" s="438" t="str">
        <f>$E$8</f>
        <v>ＦＣグラシアス</v>
      </c>
      <c r="F110" s="438"/>
      <c r="G110" s="438"/>
      <c r="H110" s="438"/>
      <c r="I110" s="438"/>
      <c r="J110" s="438"/>
      <c r="K110" s="438"/>
      <c r="L110" s="438"/>
      <c r="M110" s="438"/>
      <c r="N110" s="438"/>
      <c r="O110" s="31"/>
      <c r="P110" s="31"/>
      <c r="Q110" s="437">
        <v>6</v>
      </c>
      <c r="R110" s="437"/>
      <c r="S110" s="438" t="str">
        <f>$S$8</f>
        <v>昭和・戸祭ＳＣ</v>
      </c>
      <c r="T110" s="438"/>
      <c r="U110" s="438"/>
      <c r="V110" s="438"/>
      <c r="W110" s="438"/>
      <c r="X110" s="438"/>
      <c r="Y110" s="438"/>
      <c r="Z110" s="438"/>
      <c r="AA110" s="438"/>
      <c r="AB110" s="438"/>
      <c r="AC110" s="32"/>
      <c r="AD110" s="33"/>
      <c r="AE110" s="437">
        <v>9</v>
      </c>
      <c r="AF110" s="437"/>
      <c r="AG110" s="438" t="str">
        <f>$AG$8</f>
        <v>ともぞうＳＣ U10</v>
      </c>
      <c r="AH110" s="438"/>
      <c r="AI110" s="438"/>
      <c r="AJ110" s="438"/>
      <c r="AK110" s="438"/>
      <c r="AL110" s="438"/>
      <c r="AM110" s="438"/>
      <c r="AN110" s="438"/>
      <c r="AO110" s="438"/>
      <c r="AP110" s="438"/>
    </row>
    <row r="111" spans="2:43" ht="18" customHeight="1">
      <c r="C111" s="34"/>
      <c r="D111" s="29"/>
      <c r="E111" s="29"/>
      <c r="F111" s="29"/>
      <c r="G111" s="29"/>
      <c r="H111" s="2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29"/>
      <c r="U111" s="35"/>
      <c r="V111" s="29"/>
      <c r="W111" s="35"/>
      <c r="X111" s="29"/>
      <c r="Y111" s="35"/>
      <c r="Z111" s="29"/>
      <c r="AA111" s="35"/>
      <c r="AB111" s="29"/>
      <c r="AC111" s="29"/>
    </row>
    <row r="112" spans="2:43" ht="18" customHeight="1" thickBot="1">
      <c r="B112" s="27" t="s">
        <v>41</v>
      </c>
    </row>
    <row r="113" spans="2:42" ht="18" customHeight="1" thickBot="1">
      <c r="B113" s="36"/>
      <c r="C113" s="359" t="s">
        <v>9</v>
      </c>
      <c r="D113" s="360"/>
      <c r="E113" s="361"/>
      <c r="F113" s="362" t="s">
        <v>34</v>
      </c>
      <c r="G113" s="363"/>
      <c r="H113" s="363"/>
      <c r="I113" s="364"/>
      <c r="J113" s="360" t="s">
        <v>10</v>
      </c>
      <c r="K113" s="363"/>
      <c r="L113" s="363"/>
      <c r="M113" s="363"/>
      <c r="N113" s="363"/>
      <c r="O113" s="363"/>
      <c r="P113" s="365"/>
      <c r="Q113" s="366" t="s">
        <v>25</v>
      </c>
      <c r="R113" s="366"/>
      <c r="S113" s="366"/>
      <c r="T113" s="366"/>
      <c r="U113" s="366"/>
      <c r="V113" s="366"/>
      <c r="W113" s="366"/>
      <c r="X113" s="378" t="s">
        <v>10</v>
      </c>
      <c r="Y113" s="363"/>
      <c r="Z113" s="363"/>
      <c r="AA113" s="363"/>
      <c r="AB113" s="363"/>
      <c r="AC113" s="363"/>
      <c r="AD113" s="364"/>
      <c r="AE113" s="362" t="s">
        <v>34</v>
      </c>
      <c r="AF113" s="363"/>
      <c r="AG113" s="363"/>
      <c r="AH113" s="364"/>
      <c r="AI113" s="359" t="s">
        <v>12</v>
      </c>
      <c r="AJ113" s="377"/>
      <c r="AK113" s="378" t="s">
        <v>13</v>
      </c>
      <c r="AL113" s="377"/>
      <c r="AM113" s="378" t="s">
        <v>13</v>
      </c>
      <c r="AN113" s="360"/>
      <c r="AO113" s="378" t="s">
        <v>35</v>
      </c>
      <c r="AP113" s="361"/>
    </row>
    <row r="114" spans="2:42" ht="18" customHeight="1">
      <c r="B114" s="336">
        <v>1</v>
      </c>
      <c r="C114" s="338">
        <v>0.375</v>
      </c>
      <c r="D114" s="339"/>
      <c r="E114" s="340"/>
      <c r="F114" s="344"/>
      <c r="G114" s="345"/>
      <c r="H114" s="345"/>
      <c r="I114" s="346"/>
      <c r="J114" s="350" t="str">
        <f>E110</f>
        <v>ＦＣグラシアス</v>
      </c>
      <c r="K114" s="351"/>
      <c r="L114" s="351"/>
      <c r="M114" s="351"/>
      <c r="N114" s="351"/>
      <c r="O114" s="351"/>
      <c r="P114" s="352"/>
      <c r="Q114" s="355">
        <f>IF(OR(S114="",S115=""),"",S114+S115)</f>
        <v>0</v>
      </c>
      <c r="R114" s="356"/>
      <c r="S114" s="37">
        <v>0</v>
      </c>
      <c r="T114" s="38" t="s">
        <v>36</v>
      </c>
      <c r="U114" s="37">
        <v>1</v>
      </c>
      <c r="V114" s="355">
        <f>IF(OR(U114="",U115=""),"",U114+U115)</f>
        <v>1</v>
      </c>
      <c r="W114" s="356"/>
      <c r="X114" s="367" t="str">
        <f>AG108</f>
        <v>カテット白沢ＳＳ</v>
      </c>
      <c r="Y114" s="351"/>
      <c r="Z114" s="351"/>
      <c r="AA114" s="351"/>
      <c r="AB114" s="351"/>
      <c r="AC114" s="351"/>
      <c r="AD114" s="368"/>
      <c r="AE114" s="344"/>
      <c r="AF114" s="345"/>
      <c r="AG114" s="345"/>
      <c r="AH114" s="346"/>
      <c r="AI114" s="371">
        <v>4</v>
      </c>
      <c r="AJ114" s="372"/>
      <c r="AK114" s="367">
        <v>8</v>
      </c>
      <c r="AL114" s="372"/>
      <c r="AM114" s="367">
        <f>AK114</f>
        <v>8</v>
      </c>
      <c r="AN114" s="350"/>
      <c r="AO114" s="367" t="s">
        <v>37</v>
      </c>
      <c r="AP114" s="375"/>
    </row>
    <row r="115" spans="2:42" ht="18" customHeight="1">
      <c r="B115" s="337"/>
      <c r="C115" s="341"/>
      <c r="D115" s="342"/>
      <c r="E115" s="343"/>
      <c r="F115" s="347"/>
      <c r="G115" s="348"/>
      <c r="H115" s="348"/>
      <c r="I115" s="349"/>
      <c r="J115" s="353"/>
      <c r="K115" s="353"/>
      <c r="L115" s="353"/>
      <c r="M115" s="353"/>
      <c r="N115" s="353"/>
      <c r="O115" s="353"/>
      <c r="P115" s="354"/>
      <c r="Q115" s="357"/>
      <c r="R115" s="358"/>
      <c r="S115" s="39">
        <v>0</v>
      </c>
      <c r="T115" s="40" t="s">
        <v>36</v>
      </c>
      <c r="U115" s="39">
        <v>0</v>
      </c>
      <c r="V115" s="357"/>
      <c r="W115" s="358"/>
      <c r="X115" s="369"/>
      <c r="Y115" s="353"/>
      <c r="Z115" s="353"/>
      <c r="AA115" s="353"/>
      <c r="AB115" s="353"/>
      <c r="AC115" s="353"/>
      <c r="AD115" s="370"/>
      <c r="AE115" s="347"/>
      <c r="AF115" s="348"/>
      <c r="AG115" s="348"/>
      <c r="AH115" s="349"/>
      <c r="AI115" s="373"/>
      <c r="AJ115" s="358"/>
      <c r="AK115" s="357"/>
      <c r="AL115" s="358"/>
      <c r="AM115" s="357"/>
      <c r="AN115" s="374"/>
      <c r="AO115" s="357"/>
      <c r="AP115" s="376"/>
    </row>
    <row r="116" spans="2:42" ht="18" customHeight="1">
      <c r="B116" s="337">
        <v>2</v>
      </c>
      <c r="C116" s="341">
        <v>0.40277777777777773</v>
      </c>
      <c r="D116" s="342">
        <v>0.4375</v>
      </c>
      <c r="E116" s="343"/>
      <c r="F116" s="347"/>
      <c r="G116" s="348"/>
      <c r="H116" s="348"/>
      <c r="I116" s="349"/>
      <c r="J116" s="384" t="str">
        <f>S108</f>
        <v>サウス宇都宮ＳＣ</v>
      </c>
      <c r="K116" s="380"/>
      <c r="L116" s="380"/>
      <c r="M116" s="380"/>
      <c r="N116" s="380"/>
      <c r="O116" s="380"/>
      <c r="P116" s="386"/>
      <c r="Q116" s="379">
        <f t="shared" ref="Q116" si="48">IF(OR(S116="",S117=""),"",S116+S117)</f>
        <v>2</v>
      </c>
      <c r="R116" s="383"/>
      <c r="S116" s="41">
        <v>1</v>
      </c>
      <c r="T116" s="42" t="s">
        <v>36</v>
      </c>
      <c r="U116" s="41">
        <v>0</v>
      </c>
      <c r="V116" s="379">
        <f t="shared" ref="V116" si="49">IF(OR(U116="",U117=""),"",U116+U117)</f>
        <v>1</v>
      </c>
      <c r="W116" s="383"/>
      <c r="X116" s="379" t="str">
        <f>AG109</f>
        <v>宇都宮北部ＦＣトレ</v>
      </c>
      <c r="Y116" s="380"/>
      <c r="Z116" s="380"/>
      <c r="AA116" s="380"/>
      <c r="AB116" s="380"/>
      <c r="AC116" s="380"/>
      <c r="AD116" s="381"/>
      <c r="AE116" s="347"/>
      <c r="AF116" s="348"/>
      <c r="AG116" s="348"/>
      <c r="AH116" s="349"/>
      <c r="AI116" s="382">
        <v>3</v>
      </c>
      <c r="AJ116" s="383"/>
      <c r="AK116" s="379">
        <v>7</v>
      </c>
      <c r="AL116" s="383"/>
      <c r="AM116" s="379">
        <f>AK116</f>
        <v>7</v>
      </c>
      <c r="AN116" s="384"/>
      <c r="AO116" s="379" t="s">
        <v>37</v>
      </c>
      <c r="AP116" s="385"/>
    </row>
    <row r="117" spans="2:42" ht="18" customHeight="1">
      <c r="B117" s="337"/>
      <c r="C117" s="341"/>
      <c r="D117" s="342"/>
      <c r="E117" s="343"/>
      <c r="F117" s="347"/>
      <c r="G117" s="348"/>
      <c r="H117" s="348"/>
      <c r="I117" s="349"/>
      <c r="J117" s="353"/>
      <c r="K117" s="353"/>
      <c r="L117" s="353"/>
      <c r="M117" s="353"/>
      <c r="N117" s="353"/>
      <c r="O117" s="353"/>
      <c r="P117" s="354"/>
      <c r="Q117" s="357"/>
      <c r="R117" s="358"/>
      <c r="S117" s="39">
        <v>1</v>
      </c>
      <c r="T117" s="40" t="s">
        <v>36</v>
      </c>
      <c r="U117" s="39">
        <v>1</v>
      </c>
      <c r="V117" s="357"/>
      <c r="W117" s="358"/>
      <c r="X117" s="369"/>
      <c r="Y117" s="353"/>
      <c r="Z117" s="353"/>
      <c r="AA117" s="353"/>
      <c r="AB117" s="353"/>
      <c r="AC117" s="353"/>
      <c r="AD117" s="370"/>
      <c r="AE117" s="347"/>
      <c r="AF117" s="348"/>
      <c r="AG117" s="348"/>
      <c r="AH117" s="349"/>
      <c r="AI117" s="373"/>
      <c r="AJ117" s="358"/>
      <c r="AK117" s="357"/>
      <c r="AL117" s="358"/>
      <c r="AM117" s="357"/>
      <c r="AN117" s="374"/>
      <c r="AO117" s="357"/>
      <c r="AP117" s="376"/>
    </row>
    <row r="118" spans="2:42" ht="18" customHeight="1">
      <c r="B118" s="337">
        <v>3</v>
      </c>
      <c r="C118" s="341">
        <v>0.43055555555555558</v>
      </c>
      <c r="D118" s="342"/>
      <c r="E118" s="343"/>
      <c r="F118" s="347"/>
      <c r="G118" s="348"/>
      <c r="H118" s="348"/>
      <c r="I118" s="349"/>
      <c r="J118" s="384" t="str">
        <f>S109</f>
        <v>ＦＣグランディール宇都宮</v>
      </c>
      <c r="K118" s="380"/>
      <c r="L118" s="380"/>
      <c r="M118" s="380"/>
      <c r="N118" s="380"/>
      <c r="O118" s="380"/>
      <c r="P118" s="386"/>
      <c r="Q118" s="379">
        <f t="shared" ref="Q118" si="50">IF(OR(S118="",S119=""),"",S118+S119)</f>
        <v>0</v>
      </c>
      <c r="R118" s="383"/>
      <c r="S118" s="41">
        <v>0</v>
      </c>
      <c r="T118" s="42" t="s">
        <v>36</v>
      </c>
      <c r="U118" s="41">
        <v>0</v>
      </c>
      <c r="V118" s="379">
        <f t="shared" ref="V118" si="51">IF(OR(U118="",U119=""),"",U118+U119)</f>
        <v>0</v>
      </c>
      <c r="W118" s="383"/>
      <c r="X118" s="379" t="str">
        <f>AG110</f>
        <v>ともぞうＳＣ U10</v>
      </c>
      <c r="Y118" s="380"/>
      <c r="Z118" s="380"/>
      <c r="AA118" s="380"/>
      <c r="AB118" s="380"/>
      <c r="AC118" s="380"/>
      <c r="AD118" s="381"/>
      <c r="AE118" s="347"/>
      <c r="AF118" s="348"/>
      <c r="AG118" s="348"/>
      <c r="AH118" s="349"/>
      <c r="AI118" s="382">
        <v>6</v>
      </c>
      <c r="AJ118" s="383"/>
      <c r="AK118" s="379">
        <v>1</v>
      </c>
      <c r="AL118" s="383"/>
      <c r="AM118" s="379">
        <f>AK118</f>
        <v>1</v>
      </c>
      <c r="AN118" s="384"/>
      <c r="AO118" s="379" t="s">
        <v>37</v>
      </c>
      <c r="AP118" s="385"/>
    </row>
    <row r="119" spans="2:42" ht="18" customHeight="1">
      <c r="B119" s="337"/>
      <c r="C119" s="341"/>
      <c r="D119" s="342"/>
      <c r="E119" s="343"/>
      <c r="F119" s="347"/>
      <c r="G119" s="348"/>
      <c r="H119" s="348"/>
      <c r="I119" s="349"/>
      <c r="J119" s="353"/>
      <c r="K119" s="353"/>
      <c r="L119" s="353"/>
      <c r="M119" s="353"/>
      <c r="N119" s="353"/>
      <c r="O119" s="353"/>
      <c r="P119" s="354"/>
      <c r="Q119" s="357"/>
      <c r="R119" s="358"/>
      <c r="S119" s="39">
        <v>0</v>
      </c>
      <c r="T119" s="40" t="s">
        <v>36</v>
      </c>
      <c r="U119" s="39">
        <v>0</v>
      </c>
      <c r="V119" s="357"/>
      <c r="W119" s="358"/>
      <c r="X119" s="369"/>
      <c r="Y119" s="353"/>
      <c r="Z119" s="353"/>
      <c r="AA119" s="353"/>
      <c r="AB119" s="353"/>
      <c r="AC119" s="353"/>
      <c r="AD119" s="370"/>
      <c r="AE119" s="347"/>
      <c r="AF119" s="348"/>
      <c r="AG119" s="348"/>
      <c r="AH119" s="349"/>
      <c r="AI119" s="373"/>
      <c r="AJ119" s="358"/>
      <c r="AK119" s="357"/>
      <c r="AL119" s="358"/>
      <c r="AM119" s="357"/>
      <c r="AN119" s="374"/>
      <c r="AO119" s="357"/>
      <c r="AP119" s="376"/>
    </row>
    <row r="120" spans="2:42" ht="18" customHeight="1">
      <c r="B120" s="337">
        <v>4</v>
      </c>
      <c r="C120" s="341">
        <v>0.45833333333333331</v>
      </c>
      <c r="D120" s="342">
        <v>0.4375</v>
      </c>
      <c r="E120" s="343"/>
      <c r="F120" s="347"/>
      <c r="G120" s="348"/>
      <c r="H120" s="348"/>
      <c r="I120" s="349"/>
      <c r="J120" s="384" t="str">
        <f>E108</f>
        <v>Ｓ４スペランツァ</v>
      </c>
      <c r="K120" s="380"/>
      <c r="L120" s="380"/>
      <c r="M120" s="380"/>
      <c r="N120" s="380"/>
      <c r="O120" s="380"/>
      <c r="P120" s="386"/>
      <c r="Q120" s="379">
        <f t="shared" ref="Q120" si="52">IF(OR(S120="",S121=""),"",S120+S121)</f>
        <v>2</v>
      </c>
      <c r="R120" s="383"/>
      <c r="S120" s="41">
        <v>1</v>
      </c>
      <c r="T120" s="42" t="s">
        <v>36</v>
      </c>
      <c r="U120" s="41">
        <v>0</v>
      </c>
      <c r="V120" s="379">
        <f t="shared" ref="V120" si="53">IF(OR(U120="",U121=""),"",U120+U121)</f>
        <v>0</v>
      </c>
      <c r="W120" s="383"/>
      <c r="X120" s="379" t="str">
        <f>S110</f>
        <v>昭和・戸祭ＳＣ</v>
      </c>
      <c r="Y120" s="380"/>
      <c r="Z120" s="380"/>
      <c r="AA120" s="380"/>
      <c r="AB120" s="380"/>
      <c r="AC120" s="380"/>
      <c r="AD120" s="381"/>
      <c r="AE120" s="347"/>
      <c r="AF120" s="348"/>
      <c r="AG120" s="348"/>
      <c r="AH120" s="349"/>
      <c r="AI120" s="382">
        <v>5</v>
      </c>
      <c r="AJ120" s="383"/>
      <c r="AK120" s="379">
        <v>9</v>
      </c>
      <c r="AL120" s="383"/>
      <c r="AM120" s="379">
        <f>AK120</f>
        <v>9</v>
      </c>
      <c r="AN120" s="384"/>
      <c r="AO120" s="379" t="s">
        <v>37</v>
      </c>
      <c r="AP120" s="385"/>
    </row>
    <row r="121" spans="2:42" ht="18" customHeight="1">
      <c r="B121" s="337"/>
      <c r="C121" s="341"/>
      <c r="D121" s="342"/>
      <c r="E121" s="343"/>
      <c r="F121" s="347"/>
      <c r="G121" s="348"/>
      <c r="H121" s="348"/>
      <c r="I121" s="349"/>
      <c r="J121" s="353"/>
      <c r="K121" s="353"/>
      <c r="L121" s="353"/>
      <c r="M121" s="353"/>
      <c r="N121" s="353"/>
      <c r="O121" s="353"/>
      <c r="P121" s="354"/>
      <c r="Q121" s="357"/>
      <c r="R121" s="358"/>
      <c r="S121" s="39">
        <v>1</v>
      </c>
      <c r="T121" s="40" t="s">
        <v>36</v>
      </c>
      <c r="U121" s="39">
        <v>0</v>
      </c>
      <c r="V121" s="357"/>
      <c r="W121" s="358"/>
      <c r="X121" s="369"/>
      <c r="Y121" s="353"/>
      <c r="Z121" s="353"/>
      <c r="AA121" s="353"/>
      <c r="AB121" s="353"/>
      <c r="AC121" s="353"/>
      <c r="AD121" s="370"/>
      <c r="AE121" s="347"/>
      <c r="AF121" s="348"/>
      <c r="AG121" s="348"/>
      <c r="AH121" s="349"/>
      <c r="AI121" s="373"/>
      <c r="AJ121" s="358"/>
      <c r="AK121" s="357"/>
      <c r="AL121" s="358"/>
      <c r="AM121" s="357"/>
      <c r="AN121" s="374"/>
      <c r="AO121" s="357"/>
      <c r="AP121" s="376"/>
    </row>
    <row r="122" spans="2:42" ht="18" customHeight="1">
      <c r="B122" s="337">
        <v>5</v>
      </c>
      <c r="C122" s="341">
        <v>0.4861111111111111</v>
      </c>
      <c r="D122" s="342"/>
      <c r="E122" s="343"/>
      <c r="F122" s="347"/>
      <c r="G122" s="348"/>
      <c r="H122" s="348"/>
      <c r="I122" s="349"/>
      <c r="J122" s="384" t="str">
        <f>E109</f>
        <v>みはらＳＣ Ｊｒ</v>
      </c>
      <c r="K122" s="380"/>
      <c r="L122" s="380"/>
      <c r="M122" s="380"/>
      <c r="N122" s="380"/>
      <c r="O122" s="380"/>
      <c r="P122" s="386"/>
      <c r="Q122" s="379">
        <f t="shared" ref="Q122" si="54">IF(OR(S122="",S123=""),"",S122+S123)</f>
        <v>1</v>
      </c>
      <c r="R122" s="383"/>
      <c r="S122" s="41">
        <v>1</v>
      </c>
      <c r="T122" s="42" t="s">
        <v>36</v>
      </c>
      <c r="U122" s="41">
        <v>0</v>
      </c>
      <c r="V122" s="379">
        <f t="shared" ref="V122" si="55">IF(OR(U122="",U123=""),"",U122+U123)</f>
        <v>0</v>
      </c>
      <c r="W122" s="383"/>
      <c r="X122" s="379" t="str">
        <f>AG108</f>
        <v>カテット白沢ＳＳ</v>
      </c>
      <c r="Y122" s="380"/>
      <c r="Z122" s="380"/>
      <c r="AA122" s="380"/>
      <c r="AB122" s="380"/>
      <c r="AC122" s="380"/>
      <c r="AD122" s="381"/>
      <c r="AE122" s="347"/>
      <c r="AF122" s="348"/>
      <c r="AG122" s="348"/>
      <c r="AH122" s="349"/>
      <c r="AI122" s="382">
        <v>8</v>
      </c>
      <c r="AJ122" s="383"/>
      <c r="AK122" s="379">
        <v>3</v>
      </c>
      <c r="AL122" s="383"/>
      <c r="AM122" s="379">
        <f>AK122</f>
        <v>3</v>
      </c>
      <c r="AN122" s="384"/>
      <c r="AO122" s="379" t="s">
        <v>37</v>
      </c>
      <c r="AP122" s="385"/>
    </row>
    <row r="123" spans="2:42" ht="18" customHeight="1">
      <c r="B123" s="337"/>
      <c r="C123" s="341"/>
      <c r="D123" s="342"/>
      <c r="E123" s="343"/>
      <c r="F123" s="347"/>
      <c r="G123" s="348"/>
      <c r="H123" s="348"/>
      <c r="I123" s="349"/>
      <c r="J123" s="353"/>
      <c r="K123" s="353"/>
      <c r="L123" s="353"/>
      <c r="M123" s="353"/>
      <c r="N123" s="353"/>
      <c r="O123" s="353"/>
      <c r="P123" s="354"/>
      <c r="Q123" s="357"/>
      <c r="R123" s="358"/>
      <c r="S123" s="39">
        <v>0</v>
      </c>
      <c r="T123" s="40" t="s">
        <v>36</v>
      </c>
      <c r="U123" s="39">
        <v>0</v>
      </c>
      <c r="V123" s="357"/>
      <c r="W123" s="358"/>
      <c r="X123" s="369"/>
      <c r="Y123" s="353"/>
      <c r="Z123" s="353"/>
      <c r="AA123" s="353"/>
      <c r="AB123" s="353"/>
      <c r="AC123" s="353"/>
      <c r="AD123" s="370"/>
      <c r="AE123" s="347"/>
      <c r="AF123" s="348"/>
      <c r="AG123" s="348"/>
      <c r="AH123" s="349"/>
      <c r="AI123" s="373"/>
      <c r="AJ123" s="358"/>
      <c r="AK123" s="357"/>
      <c r="AL123" s="358"/>
      <c r="AM123" s="357"/>
      <c r="AN123" s="374"/>
      <c r="AO123" s="357"/>
      <c r="AP123" s="376"/>
    </row>
    <row r="124" spans="2:42" ht="18" customHeight="1">
      <c r="B124" s="337">
        <v>6</v>
      </c>
      <c r="C124" s="341">
        <v>0.51388888888888895</v>
      </c>
      <c r="D124" s="342"/>
      <c r="E124" s="343"/>
      <c r="F124" s="347"/>
      <c r="G124" s="348"/>
      <c r="H124" s="348"/>
      <c r="I124" s="349"/>
      <c r="J124" s="384" t="str">
        <f>E110</f>
        <v>ＦＣグラシアス</v>
      </c>
      <c r="K124" s="380"/>
      <c r="L124" s="380"/>
      <c r="M124" s="380"/>
      <c r="N124" s="380"/>
      <c r="O124" s="380"/>
      <c r="P124" s="386"/>
      <c r="Q124" s="379">
        <f t="shared" ref="Q124" si="56">IF(OR(S124="",S125=""),"",S124+S125)</f>
        <v>6</v>
      </c>
      <c r="R124" s="383"/>
      <c r="S124" s="41">
        <v>3</v>
      </c>
      <c r="T124" s="42" t="s">
        <v>36</v>
      </c>
      <c r="U124" s="41">
        <v>0</v>
      </c>
      <c r="V124" s="379">
        <f t="shared" ref="V124" si="57">IF(OR(U124="",U125=""),"",U124+U125)</f>
        <v>0</v>
      </c>
      <c r="W124" s="383"/>
      <c r="X124" s="379" t="str">
        <f>AG109</f>
        <v>宇都宮北部ＦＣトレ</v>
      </c>
      <c r="Y124" s="380"/>
      <c r="Z124" s="380"/>
      <c r="AA124" s="380"/>
      <c r="AB124" s="380"/>
      <c r="AC124" s="380"/>
      <c r="AD124" s="381"/>
      <c r="AE124" s="347"/>
      <c r="AF124" s="348"/>
      <c r="AG124" s="348"/>
      <c r="AH124" s="349"/>
      <c r="AI124" s="382">
        <v>7</v>
      </c>
      <c r="AJ124" s="383"/>
      <c r="AK124" s="379">
        <v>2</v>
      </c>
      <c r="AL124" s="383"/>
      <c r="AM124" s="379">
        <f>AK124</f>
        <v>2</v>
      </c>
      <c r="AN124" s="384"/>
      <c r="AO124" s="379" t="s">
        <v>37</v>
      </c>
      <c r="AP124" s="385"/>
    </row>
    <row r="125" spans="2:42" ht="18" customHeight="1">
      <c r="B125" s="337"/>
      <c r="C125" s="341"/>
      <c r="D125" s="342"/>
      <c r="E125" s="343"/>
      <c r="F125" s="347"/>
      <c r="G125" s="348"/>
      <c r="H125" s="348"/>
      <c r="I125" s="349"/>
      <c r="J125" s="353"/>
      <c r="K125" s="353"/>
      <c r="L125" s="353"/>
      <c r="M125" s="353"/>
      <c r="N125" s="353"/>
      <c r="O125" s="353"/>
      <c r="P125" s="354"/>
      <c r="Q125" s="357"/>
      <c r="R125" s="358"/>
      <c r="S125" s="39">
        <v>3</v>
      </c>
      <c r="T125" s="40" t="s">
        <v>36</v>
      </c>
      <c r="U125" s="39">
        <v>0</v>
      </c>
      <c r="V125" s="357"/>
      <c r="W125" s="358"/>
      <c r="X125" s="369"/>
      <c r="Y125" s="353"/>
      <c r="Z125" s="353"/>
      <c r="AA125" s="353"/>
      <c r="AB125" s="353"/>
      <c r="AC125" s="353"/>
      <c r="AD125" s="370"/>
      <c r="AE125" s="347"/>
      <c r="AF125" s="348"/>
      <c r="AG125" s="348"/>
      <c r="AH125" s="349"/>
      <c r="AI125" s="373"/>
      <c r="AJ125" s="358"/>
      <c r="AK125" s="357"/>
      <c r="AL125" s="358"/>
      <c r="AM125" s="357"/>
      <c r="AN125" s="374"/>
      <c r="AO125" s="357"/>
      <c r="AP125" s="376"/>
    </row>
    <row r="126" spans="2:42" ht="18" customHeight="1">
      <c r="B126" s="337">
        <v>7</v>
      </c>
      <c r="C126" s="341">
        <v>0.54166666666666663</v>
      </c>
      <c r="D126" s="342"/>
      <c r="E126" s="343"/>
      <c r="F126" s="347"/>
      <c r="G126" s="348"/>
      <c r="H126" s="348"/>
      <c r="I126" s="349"/>
      <c r="J126" s="384" t="str">
        <f>S108</f>
        <v>サウス宇都宮ＳＣ</v>
      </c>
      <c r="K126" s="380"/>
      <c r="L126" s="380"/>
      <c r="M126" s="380"/>
      <c r="N126" s="380"/>
      <c r="O126" s="380"/>
      <c r="P126" s="386"/>
      <c r="Q126" s="379">
        <f t="shared" ref="Q126" si="58">IF(OR(S126="",S127=""),"",S126+S127)</f>
        <v>0</v>
      </c>
      <c r="R126" s="383"/>
      <c r="S126" s="41">
        <v>0</v>
      </c>
      <c r="T126" s="42" t="s">
        <v>36</v>
      </c>
      <c r="U126" s="41">
        <v>0</v>
      </c>
      <c r="V126" s="379">
        <f t="shared" ref="V126" si="59">IF(OR(U126="",U127=""),"",U126+U127)</f>
        <v>6</v>
      </c>
      <c r="W126" s="383"/>
      <c r="X126" s="379" t="str">
        <f>AG110</f>
        <v>ともぞうＳＣ U10</v>
      </c>
      <c r="Y126" s="380"/>
      <c r="Z126" s="380"/>
      <c r="AA126" s="380"/>
      <c r="AB126" s="380"/>
      <c r="AC126" s="380"/>
      <c r="AD126" s="381"/>
      <c r="AE126" s="347"/>
      <c r="AF126" s="348"/>
      <c r="AG126" s="348"/>
      <c r="AH126" s="349"/>
      <c r="AI126" s="382">
        <v>1</v>
      </c>
      <c r="AJ126" s="383"/>
      <c r="AK126" s="379">
        <v>5</v>
      </c>
      <c r="AL126" s="383"/>
      <c r="AM126" s="379">
        <f>AK126</f>
        <v>5</v>
      </c>
      <c r="AN126" s="384"/>
      <c r="AO126" s="379" t="s">
        <v>37</v>
      </c>
      <c r="AP126" s="385"/>
    </row>
    <row r="127" spans="2:42" ht="18" customHeight="1">
      <c r="B127" s="337"/>
      <c r="C127" s="341"/>
      <c r="D127" s="342"/>
      <c r="E127" s="343"/>
      <c r="F127" s="347"/>
      <c r="G127" s="348"/>
      <c r="H127" s="348"/>
      <c r="I127" s="349"/>
      <c r="J127" s="353"/>
      <c r="K127" s="353"/>
      <c r="L127" s="353"/>
      <c r="M127" s="353"/>
      <c r="N127" s="353"/>
      <c r="O127" s="353"/>
      <c r="P127" s="354"/>
      <c r="Q127" s="357"/>
      <c r="R127" s="358"/>
      <c r="S127" s="39">
        <v>0</v>
      </c>
      <c r="T127" s="40" t="s">
        <v>36</v>
      </c>
      <c r="U127" s="39">
        <v>6</v>
      </c>
      <c r="V127" s="357"/>
      <c r="W127" s="358"/>
      <c r="X127" s="369"/>
      <c r="Y127" s="353"/>
      <c r="Z127" s="353"/>
      <c r="AA127" s="353"/>
      <c r="AB127" s="353"/>
      <c r="AC127" s="353"/>
      <c r="AD127" s="370"/>
      <c r="AE127" s="347"/>
      <c r="AF127" s="348"/>
      <c r="AG127" s="348"/>
      <c r="AH127" s="349"/>
      <c r="AI127" s="373"/>
      <c r="AJ127" s="358"/>
      <c r="AK127" s="357"/>
      <c r="AL127" s="358"/>
      <c r="AM127" s="357"/>
      <c r="AN127" s="374"/>
      <c r="AO127" s="357"/>
      <c r="AP127" s="376"/>
    </row>
    <row r="128" spans="2:42" ht="18" customHeight="1">
      <c r="B128" s="337">
        <v>8</v>
      </c>
      <c r="C128" s="341">
        <v>0.56944444444444442</v>
      </c>
      <c r="D128" s="342">
        <v>0.4375</v>
      </c>
      <c r="E128" s="343"/>
      <c r="F128" s="347"/>
      <c r="G128" s="348"/>
      <c r="H128" s="348"/>
      <c r="I128" s="349"/>
      <c r="J128" s="384" t="str">
        <f>E108</f>
        <v>Ｓ４スペランツァ</v>
      </c>
      <c r="K128" s="380"/>
      <c r="L128" s="380"/>
      <c r="M128" s="380"/>
      <c r="N128" s="380"/>
      <c r="O128" s="380"/>
      <c r="P128" s="386"/>
      <c r="Q128" s="379">
        <f t="shared" ref="Q128" si="60">IF(OR(S128="",S129=""),"",S128+S129)</f>
        <v>0</v>
      </c>
      <c r="R128" s="383"/>
      <c r="S128" s="41">
        <v>0</v>
      </c>
      <c r="T128" s="42" t="s">
        <v>36</v>
      </c>
      <c r="U128" s="41">
        <v>2</v>
      </c>
      <c r="V128" s="379">
        <f t="shared" ref="V128" si="61">IF(OR(U128="",U129=""),"",U128+U129)</f>
        <v>3</v>
      </c>
      <c r="W128" s="383"/>
      <c r="X128" s="379" t="str">
        <f>S109</f>
        <v>ＦＣグランディール宇都宮</v>
      </c>
      <c r="Y128" s="380"/>
      <c r="Z128" s="380"/>
      <c r="AA128" s="380"/>
      <c r="AB128" s="380"/>
      <c r="AC128" s="380"/>
      <c r="AD128" s="381"/>
      <c r="AE128" s="347"/>
      <c r="AF128" s="348"/>
      <c r="AG128" s="348"/>
      <c r="AH128" s="349"/>
      <c r="AI128" s="382">
        <v>2</v>
      </c>
      <c r="AJ128" s="383"/>
      <c r="AK128" s="379">
        <v>6</v>
      </c>
      <c r="AL128" s="383"/>
      <c r="AM128" s="379">
        <f>AK128</f>
        <v>6</v>
      </c>
      <c r="AN128" s="384"/>
      <c r="AO128" s="379" t="s">
        <v>37</v>
      </c>
      <c r="AP128" s="385"/>
    </row>
    <row r="129" spans="1:43" ht="18" customHeight="1">
      <c r="B129" s="337"/>
      <c r="C129" s="341"/>
      <c r="D129" s="342"/>
      <c r="E129" s="343"/>
      <c r="F129" s="347"/>
      <c r="G129" s="348"/>
      <c r="H129" s="348"/>
      <c r="I129" s="349"/>
      <c r="J129" s="353"/>
      <c r="K129" s="353"/>
      <c r="L129" s="353"/>
      <c r="M129" s="353"/>
      <c r="N129" s="353"/>
      <c r="O129" s="353"/>
      <c r="P129" s="354"/>
      <c r="Q129" s="357"/>
      <c r="R129" s="358"/>
      <c r="S129" s="39">
        <v>0</v>
      </c>
      <c r="T129" s="40" t="s">
        <v>38</v>
      </c>
      <c r="U129" s="39">
        <v>1</v>
      </c>
      <c r="V129" s="357"/>
      <c r="W129" s="358"/>
      <c r="X129" s="369"/>
      <c r="Y129" s="353"/>
      <c r="Z129" s="353"/>
      <c r="AA129" s="353"/>
      <c r="AB129" s="353"/>
      <c r="AC129" s="353"/>
      <c r="AD129" s="370"/>
      <c r="AE129" s="347"/>
      <c r="AF129" s="348"/>
      <c r="AG129" s="348"/>
      <c r="AH129" s="349"/>
      <c r="AI129" s="373"/>
      <c r="AJ129" s="358"/>
      <c r="AK129" s="357"/>
      <c r="AL129" s="358"/>
      <c r="AM129" s="357"/>
      <c r="AN129" s="374"/>
      <c r="AO129" s="357"/>
      <c r="AP129" s="376"/>
    </row>
    <row r="130" spans="1:43" s="52" customFormat="1" ht="18" customHeight="1">
      <c r="A130" s="45"/>
      <c r="B130" s="336">
        <v>9</v>
      </c>
      <c r="C130" s="338">
        <v>0.59722222222222221</v>
      </c>
      <c r="D130" s="339">
        <v>0.4375</v>
      </c>
      <c r="E130" s="340"/>
      <c r="F130" s="392"/>
      <c r="G130" s="393"/>
      <c r="H130" s="393"/>
      <c r="I130" s="394"/>
      <c r="J130" s="402" t="str">
        <f>E109</f>
        <v>みはらＳＣ Ｊｒ</v>
      </c>
      <c r="K130" s="387"/>
      <c r="L130" s="387"/>
      <c r="M130" s="387"/>
      <c r="N130" s="387"/>
      <c r="O130" s="387"/>
      <c r="P130" s="410"/>
      <c r="Q130" s="355">
        <f t="shared" ref="Q130" si="62">IF(OR(S130="",S131=""),"",S130+S131)</f>
        <v>2</v>
      </c>
      <c r="R130" s="356"/>
      <c r="S130" s="37">
        <v>1</v>
      </c>
      <c r="T130" s="38" t="s">
        <v>38</v>
      </c>
      <c r="U130" s="37">
        <v>0</v>
      </c>
      <c r="V130" s="355">
        <f t="shared" ref="V130" si="63">IF(OR(U130="",U131=""),"",U130+U131)</f>
        <v>2</v>
      </c>
      <c r="W130" s="356"/>
      <c r="X130" s="355" t="str">
        <f>S110</f>
        <v>昭和・戸祭ＳＣ</v>
      </c>
      <c r="Y130" s="387"/>
      <c r="Z130" s="387"/>
      <c r="AA130" s="387"/>
      <c r="AB130" s="387"/>
      <c r="AC130" s="387"/>
      <c r="AD130" s="388"/>
      <c r="AE130" s="392"/>
      <c r="AF130" s="393"/>
      <c r="AG130" s="393"/>
      <c r="AH130" s="394"/>
      <c r="AI130" s="398">
        <v>9</v>
      </c>
      <c r="AJ130" s="356"/>
      <c r="AK130" s="355">
        <v>4</v>
      </c>
      <c r="AL130" s="356"/>
      <c r="AM130" s="355">
        <f>AK130</f>
        <v>4</v>
      </c>
      <c r="AN130" s="402"/>
      <c r="AO130" s="355" t="s">
        <v>37</v>
      </c>
      <c r="AP130" s="404"/>
      <c r="AQ130" s="27"/>
    </row>
    <row r="131" spans="1:43" ht="18" customHeight="1" thickBot="1">
      <c r="B131" s="406"/>
      <c r="C131" s="407"/>
      <c r="D131" s="408"/>
      <c r="E131" s="409"/>
      <c r="F131" s="395"/>
      <c r="G131" s="396"/>
      <c r="H131" s="396"/>
      <c r="I131" s="397"/>
      <c r="J131" s="390"/>
      <c r="K131" s="390"/>
      <c r="L131" s="390"/>
      <c r="M131" s="390"/>
      <c r="N131" s="390"/>
      <c r="O131" s="390"/>
      <c r="P131" s="411"/>
      <c r="Q131" s="401"/>
      <c r="R131" s="400"/>
      <c r="S131" s="43">
        <v>1</v>
      </c>
      <c r="T131" s="44" t="s">
        <v>38</v>
      </c>
      <c r="U131" s="43">
        <v>2</v>
      </c>
      <c r="V131" s="401"/>
      <c r="W131" s="400"/>
      <c r="X131" s="389"/>
      <c r="Y131" s="390"/>
      <c r="Z131" s="390"/>
      <c r="AA131" s="390"/>
      <c r="AB131" s="390"/>
      <c r="AC131" s="390"/>
      <c r="AD131" s="391"/>
      <c r="AE131" s="395"/>
      <c r="AF131" s="396"/>
      <c r="AG131" s="396"/>
      <c r="AH131" s="397"/>
      <c r="AI131" s="399"/>
      <c r="AJ131" s="400"/>
      <c r="AK131" s="401"/>
      <c r="AL131" s="400"/>
      <c r="AM131" s="401"/>
      <c r="AN131" s="403"/>
      <c r="AO131" s="401"/>
      <c r="AP131" s="405"/>
    </row>
    <row r="132" spans="1:43" ht="18" customHeight="1" thickBot="1">
      <c r="B132" s="46"/>
      <c r="C132" s="47"/>
      <c r="D132" s="47"/>
      <c r="E132" s="47"/>
      <c r="F132" s="46"/>
      <c r="G132" s="46"/>
      <c r="H132" s="46"/>
      <c r="I132" s="46"/>
      <c r="J132" s="46"/>
      <c r="K132" s="48"/>
      <c r="L132" s="48"/>
      <c r="M132" s="49"/>
      <c r="N132" s="50"/>
      <c r="O132" s="49"/>
      <c r="P132" s="48"/>
      <c r="Q132" s="48"/>
      <c r="R132" s="46"/>
      <c r="S132" s="46"/>
      <c r="T132" s="46"/>
      <c r="U132" s="46"/>
      <c r="V132" s="46"/>
      <c r="W132" s="51"/>
      <c r="X132" s="51"/>
      <c r="Y132" s="51"/>
      <c r="Z132" s="51"/>
      <c r="AA132" s="51"/>
      <c r="AB132" s="51"/>
      <c r="AC132" s="45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 ht="18" customHeight="1" thickBot="1">
      <c r="D133" s="412" t="s">
        <v>14</v>
      </c>
      <c r="E133" s="413"/>
      <c r="F133" s="413"/>
      <c r="G133" s="413"/>
      <c r="H133" s="413"/>
      <c r="I133" s="413"/>
      <c r="J133" s="413" t="s">
        <v>10</v>
      </c>
      <c r="K133" s="413"/>
      <c r="L133" s="413"/>
      <c r="M133" s="413"/>
      <c r="N133" s="413"/>
      <c r="O133" s="413"/>
      <c r="P133" s="413"/>
      <c r="Q133" s="413"/>
      <c r="R133" s="413" t="s">
        <v>15</v>
      </c>
      <c r="S133" s="413"/>
      <c r="T133" s="413"/>
      <c r="U133" s="413"/>
      <c r="V133" s="413"/>
      <c r="W133" s="413"/>
      <c r="X133" s="413"/>
      <c r="Y133" s="413"/>
      <c r="Z133" s="413"/>
      <c r="AA133" s="413" t="s">
        <v>16</v>
      </c>
      <c r="AB133" s="413"/>
      <c r="AC133" s="413"/>
      <c r="AD133" s="413" t="s">
        <v>17</v>
      </c>
      <c r="AE133" s="413"/>
      <c r="AF133" s="413"/>
      <c r="AG133" s="413"/>
      <c r="AH133" s="413"/>
      <c r="AI133" s="413"/>
      <c r="AJ133" s="413"/>
      <c r="AK133" s="413"/>
      <c r="AL133" s="413"/>
      <c r="AM133" s="414"/>
    </row>
    <row r="134" spans="1:43" ht="18" customHeight="1">
      <c r="D134" s="415" t="s">
        <v>18</v>
      </c>
      <c r="E134" s="416"/>
      <c r="F134" s="416"/>
      <c r="G134" s="416"/>
      <c r="H134" s="416"/>
      <c r="I134" s="416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8"/>
      <c r="AB134" s="418"/>
      <c r="AC134" s="418"/>
      <c r="AD134" s="419"/>
      <c r="AE134" s="419"/>
      <c r="AF134" s="419"/>
      <c r="AG134" s="419"/>
      <c r="AH134" s="419"/>
      <c r="AI134" s="419"/>
      <c r="AJ134" s="419"/>
      <c r="AK134" s="419"/>
      <c r="AL134" s="419"/>
      <c r="AM134" s="420"/>
    </row>
    <row r="135" spans="1:43" ht="18" customHeight="1">
      <c r="D135" s="421" t="s">
        <v>18</v>
      </c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3"/>
      <c r="AE135" s="423"/>
      <c r="AF135" s="423"/>
      <c r="AG135" s="423"/>
      <c r="AH135" s="423"/>
      <c r="AI135" s="423"/>
      <c r="AJ135" s="423"/>
      <c r="AK135" s="423"/>
      <c r="AL135" s="423"/>
      <c r="AM135" s="424"/>
    </row>
    <row r="136" spans="1:43" ht="18" customHeight="1" thickBot="1">
      <c r="D136" s="425" t="s">
        <v>18</v>
      </c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26"/>
      <c r="AC136" s="426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8"/>
    </row>
  </sheetData>
  <mergeCells count="648">
    <mergeCell ref="D135:I135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D133:I133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B126:B127"/>
    <mergeCell ref="C126:E127"/>
    <mergeCell ref="F126:I127"/>
    <mergeCell ref="J126:P127"/>
    <mergeCell ref="Q126:R127"/>
    <mergeCell ref="V126:W127"/>
    <mergeCell ref="X124:AD125"/>
    <mergeCell ref="AE124:AH125"/>
    <mergeCell ref="AI124:AJ125"/>
    <mergeCell ref="AK124:AL125"/>
    <mergeCell ref="AM124:AN125"/>
    <mergeCell ref="AO124:AP125"/>
    <mergeCell ref="B124:B125"/>
    <mergeCell ref="C124:E125"/>
    <mergeCell ref="F124:I125"/>
    <mergeCell ref="J124:P125"/>
    <mergeCell ref="Q124:R125"/>
    <mergeCell ref="V124:W125"/>
    <mergeCell ref="X122:AD123"/>
    <mergeCell ref="AE122:AH123"/>
    <mergeCell ref="AI122:AJ123"/>
    <mergeCell ref="AK122:AL123"/>
    <mergeCell ref="AM122:AN123"/>
    <mergeCell ref="AO122:AP123"/>
    <mergeCell ref="B122:B123"/>
    <mergeCell ref="C122:E123"/>
    <mergeCell ref="F122:I123"/>
    <mergeCell ref="J122:P123"/>
    <mergeCell ref="Q122:R123"/>
    <mergeCell ref="V122:W123"/>
    <mergeCell ref="X120:AD121"/>
    <mergeCell ref="AE120:AH121"/>
    <mergeCell ref="AI120:AJ121"/>
    <mergeCell ref="AK120:AL121"/>
    <mergeCell ref="AM120:AN121"/>
    <mergeCell ref="AO120:AP121"/>
    <mergeCell ref="B120:B121"/>
    <mergeCell ref="C120:E121"/>
    <mergeCell ref="F120:I121"/>
    <mergeCell ref="J120:P121"/>
    <mergeCell ref="Q120:R121"/>
    <mergeCell ref="V120:W121"/>
    <mergeCell ref="X118:AD119"/>
    <mergeCell ref="AE118:AH119"/>
    <mergeCell ref="AI118:AJ119"/>
    <mergeCell ref="AK118:AL119"/>
    <mergeCell ref="AM118:AN119"/>
    <mergeCell ref="AO118:AP119"/>
    <mergeCell ref="B118:B119"/>
    <mergeCell ref="C118:E119"/>
    <mergeCell ref="F118:I119"/>
    <mergeCell ref="J118:P119"/>
    <mergeCell ref="Q118:R119"/>
    <mergeCell ref="V118:W119"/>
    <mergeCell ref="X116:AD117"/>
    <mergeCell ref="AE116:AH117"/>
    <mergeCell ref="AI116:AJ117"/>
    <mergeCell ref="AK116:AL117"/>
    <mergeCell ref="AM116:AN117"/>
    <mergeCell ref="AO116:AP117"/>
    <mergeCell ref="B116:B117"/>
    <mergeCell ref="C116:E117"/>
    <mergeCell ref="F116:I117"/>
    <mergeCell ref="J116:P117"/>
    <mergeCell ref="Q116:R117"/>
    <mergeCell ref="V116:W117"/>
    <mergeCell ref="X114:AD115"/>
    <mergeCell ref="AE114:AH115"/>
    <mergeCell ref="AI114:AJ115"/>
    <mergeCell ref="AK114:AL115"/>
    <mergeCell ref="AM114:AN115"/>
    <mergeCell ref="AO114:AP115"/>
    <mergeCell ref="AI113:AJ113"/>
    <mergeCell ref="AK113:AL113"/>
    <mergeCell ref="AM113:AN113"/>
    <mergeCell ref="AO113:AP113"/>
    <mergeCell ref="X113:AD113"/>
    <mergeCell ref="AE113:AH113"/>
    <mergeCell ref="B114:B115"/>
    <mergeCell ref="C114:E115"/>
    <mergeCell ref="F114:I115"/>
    <mergeCell ref="J114:P115"/>
    <mergeCell ref="Q114:R115"/>
    <mergeCell ref="V114:W115"/>
    <mergeCell ref="C113:E113"/>
    <mergeCell ref="F113:I113"/>
    <mergeCell ref="J113:P113"/>
    <mergeCell ref="Q113:W113"/>
    <mergeCell ref="C110:D110"/>
    <mergeCell ref="E110:N110"/>
    <mergeCell ref="Q110:R110"/>
    <mergeCell ref="S110:AB110"/>
    <mergeCell ref="AE110:AF110"/>
    <mergeCell ref="AG110:AP110"/>
    <mergeCell ref="C109:D109"/>
    <mergeCell ref="E109:N109"/>
    <mergeCell ref="Q109:R109"/>
    <mergeCell ref="S109:AB109"/>
    <mergeCell ref="AE109:AF109"/>
    <mergeCell ref="AG109:AP109"/>
    <mergeCell ref="C108:D108"/>
    <mergeCell ref="E108:N108"/>
    <mergeCell ref="Q108:R108"/>
    <mergeCell ref="S108:AB108"/>
    <mergeCell ref="AE108:AF108"/>
    <mergeCell ref="AG108:AP108"/>
    <mergeCell ref="C106:F106"/>
    <mergeCell ref="G106:O106"/>
    <mergeCell ref="P106:S106"/>
    <mergeCell ref="T106:AB106"/>
    <mergeCell ref="AC106:AF106"/>
    <mergeCell ref="AG106:AO106"/>
    <mergeCell ref="D101:I101"/>
    <mergeCell ref="J101:Q101"/>
    <mergeCell ref="R101:Z101"/>
    <mergeCell ref="AA101:AC101"/>
    <mergeCell ref="AD101:AM101"/>
    <mergeCell ref="D102:I102"/>
    <mergeCell ref="J102:Q102"/>
    <mergeCell ref="R102:Z102"/>
    <mergeCell ref="AA102:AC102"/>
    <mergeCell ref="AD102:AM102"/>
    <mergeCell ref="D99:I99"/>
    <mergeCell ref="J99:Q99"/>
    <mergeCell ref="R99:Z99"/>
    <mergeCell ref="AA99:AC99"/>
    <mergeCell ref="AD99:AM99"/>
    <mergeCell ref="D100:I100"/>
    <mergeCell ref="J100:Q100"/>
    <mergeCell ref="R100:Z100"/>
    <mergeCell ref="AA100:AC100"/>
    <mergeCell ref="AD100:AM100"/>
    <mergeCell ref="X96:AD97"/>
    <mergeCell ref="AE96:AH97"/>
    <mergeCell ref="AI96:AJ97"/>
    <mergeCell ref="AK96:AL97"/>
    <mergeCell ref="AM96:AN97"/>
    <mergeCell ref="AO96:AP97"/>
    <mergeCell ref="B96:B97"/>
    <mergeCell ref="C96:E97"/>
    <mergeCell ref="F96:I97"/>
    <mergeCell ref="J96:P97"/>
    <mergeCell ref="Q96:R97"/>
    <mergeCell ref="V96:W97"/>
    <mergeCell ref="X94:AD95"/>
    <mergeCell ref="AE94:AH95"/>
    <mergeCell ref="AI94:AJ95"/>
    <mergeCell ref="AK94:AL95"/>
    <mergeCell ref="AM94:AN95"/>
    <mergeCell ref="AO94:AP95"/>
    <mergeCell ref="B94:B95"/>
    <mergeCell ref="C94:E95"/>
    <mergeCell ref="F94:I95"/>
    <mergeCell ref="J94:P95"/>
    <mergeCell ref="Q94:R95"/>
    <mergeCell ref="V94:W95"/>
    <mergeCell ref="X92:AD93"/>
    <mergeCell ref="AE92:AH93"/>
    <mergeCell ref="AI92:AJ93"/>
    <mergeCell ref="AK92:AL93"/>
    <mergeCell ref="AM92:AN93"/>
    <mergeCell ref="AO92:AP93"/>
    <mergeCell ref="B92:B93"/>
    <mergeCell ref="C92:E93"/>
    <mergeCell ref="F92:I93"/>
    <mergeCell ref="J92:P93"/>
    <mergeCell ref="Q92:R93"/>
    <mergeCell ref="V92:W93"/>
    <mergeCell ref="X90:AD91"/>
    <mergeCell ref="AE90:AH91"/>
    <mergeCell ref="AI90:AJ91"/>
    <mergeCell ref="AK90:AL91"/>
    <mergeCell ref="AM90:AN91"/>
    <mergeCell ref="AO90:AP91"/>
    <mergeCell ref="B90:B91"/>
    <mergeCell ref="C90:E91"/>
    <mergeCell ref="F90:I91"/>
    <mergeCell ref="J90:P91"/>
    <mergeCell ref="Q90:R91"/>
    <mergeCell ref="V90:W91"/>
    <mergeCell ref="X88:AD89"/>
    <mergeCell ref="AE88:AH89"/>
    <mergeCell ref="AI88:AJ89"/>
    <mergeCell ref="AK88:AL89"/>
    <mergeCell ref="AM88:AN89"/>
    <mergeCell ref="AO88:AP89"/>
    <mergeCell ref="B88:B89"/>
    <mergeCell ref="C88:E89"/>
    <mergeCell ref="F88:I89"/>
    <mergeCell ref="J88:P89"/>
    <mergeCell ref="Q88:R89"/>
    <mergeCell ref="V88:W89"/>
    <mergeCell ref="X86:AD87"/>
    <mergeCell ref="AE86:AH87"/>
    <mergeCell ref="AI86:AJ87"/>
    <mergeCell ref="AK86:AL87"/>
    <mergeCell ref="AM86:AN87"/>
    <mergeCell ref="AO86:AP87"/>
    <mergeCell ref="B86:B87"/>
    <mergeCell ref="C86:E87"/>
    <mergeCell ref="F86:I87"/>
    <mergeCell ref="J86:P87"/>
    <mergeCell ref="Q86:R87"/>
    <mergeCell ref="V86:W87"/>
    <mergeCell ref="X84:AD85"/>
    <mergeCell ref="AE84:AH85"/>
    <mergeCell ref="AI84:AJ85"/>
    <mergeCell ref="AK84:AL85"/>
    <mergeCell ref="AM84:AN85"/>
    <mergeCell ref="AO84:AP85"/>
    <mergeCell ref="B84:B85"/>
    <mergeCell ref="C84:E85"/>
    <mergeCell ref="F84:I85"/>
    <mergeCell ref="J84:P85"/>
    <mergeCell ref="Q84:R85"/>
    <mergeCell ref="V84:W85"/>
    <mergeCell ref="X82:AD83"/>
    <mergeCell ref="AE82:AH83"/>
    <mergeCell ref="AI82:AJ83"/>
    <mergeCell ref="AK82:AL83"/>
    <mergeCell ref="AM82:AN83"/>
    <mergeCell ref="AO82:AP83"/>
    <mergeCell ref="B82:B83"/>
    <mergeCell ref="C82:E83"/>
    <mergeCell ref="F82:I83"/>
    <mergeCell ref="J82:P83"/>
    <mergeCell ref="Q82:R83"/>
    <mergeCell ref="V82:W83"/>
    <mergeCell ref="X80:AD81"/>
    <mergeCell ref="AE80:AH81"/>
    <mergeCell ref="AI80:AJ81"/>
    <mergeCell ref="AK80:AL81"/>
    <mergeCell ref="AM80:AN81"/>
    <mergeCell ref="AO80:AP81"/>
    <mergeCell ref="AI79:AJ79"/>
    <mergeCell ref="AK79:AL79"/>
    <mergeCell ref="AM79:AN79"/>
    <mergeCell ref="AO79:AP79"/>
    <mergeCell ref="X79:AD79"/>
    <mergeCell ref="AE79:AH79"/>
    <mergeCell ref="B80:B81"/>
    <mergeCell ref="C80:E81"/>
    <mergeCell ref="F80:I81"/>
    <mergeCell ref="J80:P81"/>
    <mergeCell ref="Q80:R81"/>
    <mergeCell ref="V80:W81"/>
    <mergeCell ref="C79:E79"/>
    <mergeCell ref="F79:I79"/>
    <mergeCell ref="J79:P79"/>
    <mergeCell ref="Q79:W79"/>
    <mergeCell ref="C76:D76"/>
    <mergeCell ref="E76:N76"/>
    <mergeCell ref="Q76:R76"/>
    <mergeCell ref="S76:AB76"/>
    <mergeCell ref="AE76:AF76"/>
    <mergeCell ref="AG76:AP76"/>
    <mergeCell ref="C75:D75"/>
    <mergeCell ref="E75:N75"/>
    <mergeCell ref="Q75:R75"/>
    <mergeCell ref="S75:AB75"/>
    <mergeCell ref="AE75:AF75"/>
    <mergeCell ref="AG75:AP75"/>
    <mergeCell ref="C74:D74"/>
    <mergeCell ref="E74:N74"/>
    <mergeCell ref="Q74:R74"/>
    <mergeCell ref="S74:AB74"/>
    <mergeCell ref="AE74:AF74"/>
    <mergeCell ref="AG74:AP74"/>
    <mergeCell ref="C72:F72"/>
    <mergeCell ref="G72:O72"/>
    <mergeCell ref="P72:S72"/>
    <mergeCell ref="T72:AB72"/>
    <mergeCell ref="AC72:AF72"/>
    <mergeCell ref="AG72:AO72"/>
    <mergeCell ref="D67:I67"/>
    <mergeCell ref="J67:Q67"/>
    <mergeCell ref="R67:Z67"/>
    <mergeCell ref="AA67:AC67"/>
    <mergeCell ref="AD67:AM67"/>
    <mergeCell ref="D68:I68"/>
    <mergeCell ref="J68:Q68"/>
    <mergeCell ref="R68:Z68"/>
    <mergeCell ref="AA68:AC68"/>
    <mergeCell ref="AD68:AM68"/>
    <mergeCell ref="D65:I65"/>
    <mergeCell ref="J65:Q65"/>
    <mergeCell ref="R65:Z65"/>
    <mergeCell ref="AA65:AC65"/>
    <mergeCell ref="AD65:AM65"/>
    <mergeCell ref="D66:I66"/>
    <mergeCell ref="J66:Q66"/>
    <mergeCell ref="R66:Z66"/>
    <mergeCell ref="AA66:AC66"/>
    <mergeCell ref="AD66:AM66"/>
    <mergeCell ref="X62:AD63"/>
    <mergeCell ref="AE62:AH63"/>
    <mergeCell ref="AI62:AJ63"/>
    <mergeCell ref="AK62:AL63"/>
    <mergeCell ref="AM62:AN63"/>
    <mergeCell ref="AO62:AP63"/>
    <mergeCell ref="B62:B63"/>
    <mergeCell ref="C62:E63"/>
    <mergeCell ref="F62:I63"/>
    <mergeCell ref="J62:P63"/>
    <mergeCell ref="Q62:R63"/>
    <mergeCell ref="V62:W63"/>
    <mergeCell ref="X60:AD61"/>
    <mergeCell ref="AE60:AH61"/>
    <mergeCell ref="AI60:AJ61"/>
    <mergeCell ref="AK60:AL61"/>
    <mergeCell ref="AM60:AN61"/>
    <mergeCell ref="AO60:AP61"/>
    <mergeCell ref="B60:B61"/>
    <mergeCell ref="C60:E61"/>
    <mergeCell ref="F60:I61"/>
    <mergeCell ref="J60:P61"/>
    <mergeCell ref="Q60:R61"/>
    <mergeCell ref="V60:W61"/>
    <mergeCell ref="X58:AD59"/>
    <mergeCell ref="AE58:AH59"/>
    <mergeCell ref="AI58:AJ59"/>
    <mergeCell ref="AK58:AL59"/>
    <mergeCell ref="AM58:AN59"/>
    <mergeCell ref="AO58:AP59"/>
    <mergeCell ref="B58:B59"/>
    <mergeCell ref="C58:E59"/>
    <mergeCell ref="F58:I59"/>
    <mergeCell ref="J58:P59"/>
    <mergeCell ref="Q58:R59"/>
    <mergeCell ref="V58:W59"/>
    <mergeCell ref="X56:AD57"/>
    <mergeCell ref="AE56:AH57"/>
    <mergeCell ref="AI56:AJ57"/>
    <mergeCell ref="AK56:AL57"/>
    <mergeCell ref="AM56:AN57"/>
    <mergeCell ref="AO56:AP57"/>
    <mergeCell ref="B56:B57"/>
    <mergeCell ref="C56:E57"/>
    <mergeCell ref="F56:I57"/>
    <mergeCell ref="J56:P57"/>
    <mergeCell ref="Q56:R57"/>
    <mergeCell ref="V56:W57"/>
    <mergeCell ref="X54:AD55"/>
    <mergeCell ref="AE54:AH55"/>
    <mergeCell ref="AI54:AJ55"/>
    <mergeCell ref="AK54:AL55"/>
    <mergeCell ref="AM54:AN55"/>
    <mergeCell ref="AO54:AP55"/>
    <mergeCell ref="B54:B55"/>
    <mergeCell ref="C54:E55"/>
    <mergeCell ref="F54:I55"/>
    <mergeCell ref="J54:P55"/>
    <mergeCell ref="Q54:R55"/>
    <mergeCell ref="V54:W55"/>
    <mergeCell ref="X52:AD53"/>
    <mergeCell ref="AE52:AH53"/>
    <mergeCell ref="AI52:AJ53"/>
    <mergeCell ref="AK52:AL53"/>
    <mergeCell ref="AM52:AN53"/>
    <mergeCell ref="AO52:AP53"/>
    <mergeCell ref="B52:B53"/>
    <mergeCell ref="C52:E53"/>
    <mergeCell ref="F52:I53"/>
    <mergeCell ref="J52:P53"/>
    <mergeCell ref="Q52:R53"/>
    <mergeCell ref="V52:W53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AI45:AJ45"/>
    <mergeCell ref="AK45:AL45"/>
    <mergeCell ref="AM45:AN45"/>
    <mergeCell ref="AO45:AP45"/>
    <mergeCell ref="X45:AD45"/>
    <mergeCell ref="AE45:AH45"/>
    <mergeCell ref="B46:B47"/>
    <mergeCell ref="C46:E47"/>
    <mergeCell ref="F46:I47"/>
    <mergeCell ref="J46:P47"/>
    <mergeCell ref="Q46:R47"/>
    <mergeCell ref="V46:W47"/>
    <mergeCell ref="C45:E45"/>
    <mergeCell ref="F45:I45"/>
    <mergeCell ref="J45:P45"/>
    <mergeCell ref="Q45:W45"/>
    <mergeCell ref="C42:D42"/>
    <mergeCell ref="E42:N42"/>
    <mergeCell ref="Q42:R42"/>
    <mergeCell ref="S42:AB42"/>
    <mergeCell ref="AE42:AF42"/>
    <mergeCell ref="AG42:AP42"/>
    <mergeCell ref="C41:D41"/>
    <mergeCell ref="E41:N41"/>
    <mergeCell ref="Q41:R41"/>
    <mergeCell ref="S41:AB41"/>
    <mergeCell ref="AE41:AF41"/>
    <mergeCell ref="AG41:AP41"/>
    <mergeCell ref="C40:D40"/>
    <mergeCell ref="E40:N40"/>
    <mergeCell ref="Q40:R40"/>
    <mergeCell ref="S40:AB40"/>
    <mergeCell ref="AE40:AF40"/>
    <mergeCell ref="AG40:AP40"/>
    <mergeCell ref="C38:F38"/>
    <mergeCell ref="G38:O38"/>
    <mergeCell ref="P38:S38"/>
    <mergeCell ref="T38:AB38"/>
    <mergeCell ref="AC38:AF38"/>
    <mergeCell ref="AG38:AO38"/>
    <mergeCell ref="D33:I33"/>
    <mergeCell ref="J33:Q33"/>
    <mergeCell ref="R33:Z33"/>
    <mergeCell ref="AA33:AC33"/>
    <mergeCell ref="AD33:AM33"/>
    <mergeCell ref="D34:I34"/>
    <mergeCell ref="J34:Q34"/>
    <mergeCell ref="R34:Z34"/>
    <mergeCell ref="AA34:AC34"/>
    <mergeCell ref="AD34:AM34"/>
    <mergeCell ref="D31:I31"/>
    <mergeCell ref="J31:Q31"/>
    <mergeCell ref="R31:Z31"/>
    <mergeCell ref="AA31:AC31"/>
    <mergeCell ref="AD31:AM31"/>
    <mergeCell ref="D32:I32"/>
    <mergeCell ref="J32:Q32"/>
    <mergeCell ref="R32:Z32"/>
    <mergeCell ref="AA32:AC32"/>
    <mergeCell ref="AD32:AM32"/>
    <mergeCell ref="X28:AD29"/>
    <mergeCell ref="AE28:AH29"/>
    <mergeCell ref="AI28:AJ29"/>
    <mergeCell ref="AK28:AL29"/>
    <mergeCell ref="AM28:AN29"/>
    <mergeCell ref="AO28:AP29"/>
    <mergeCell ref="B28:B29"/>
    <mergeCell ref="C28:E29"/>
    <mergeCell ref="F28:I29"/>
    <mergeCell ref="J28:P29"/>
    <mergeCell ref="Q28:R29"/>
    <mergeCell ref="V28:W29"/>
    <mergeCell ref="X26:AD27"/>
    <mergeCell ref="AE26:AH27"/>
    <mergeCell ref="AI26:AJ27"/>
    <mergeCell ref="AK26:AL27"/>
    <mergeCell ref="AM26:AN27"/>
    <mergeCell ref="AO26:AP27"/>
    <mergeCell ref="B26:B27"/>
    <mergeCell ref="C26:E27"/>
    <mergeCell ref="F26:I27"/>
    <mergeCell ref="J26:P27"/>
    <mergeCell ref="Q26:R27"/>
    <mergeCell ref="V26:W27"/>
    <mergeCell ref="X24:AD25"/>
    <mergeCell ref="AE24:AH25"/>
    <mergeCell ref="AI24:AJ25"/>
    <mergeCell ref="AK24:AL25"/>
    <mergeCell ref="AM24:AN25"/>
    <mergeCell ref="AO24:AP25"/>
    <mergeCell ref="B24:B25"/>
    <mergeCell ref="C24:E25"/>
    <mergeCell ref="F24:I25"/>
    <mergeCell ref="J24:P25"/>
    <mergeCell ref="Q24:R25"/>
    <mergeCell ref="V24:W25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B14:B15"/>
    <mergeCell ref="C14:E15"/>
    <mergeCell ref="F14:I15"/>
    <mergeCell ref="J14:P15"/>
    <mergeCell ref="Q14:R15"/>
    <mergeCell ref="V14:W15"/>
    <mergeCell ref="X12:AD13"/>
    <mergeCell ref="AE12:AH13"/>
    <mergeCell ref="AI12:AJ13"/>
    <mergeCell ref="AK12:AL13"/>
    <mergeCell ref="AM12:AN13"/>
    <mergeCell ref="AO12:AP13"/>
    <mergeCell ref="AI11:AJ11"/>
    <mergeCell ref="AK11:AL11"/>
    <mergeCell ref="AM11:AN11"/>
    <mergeCell ref="AO11:AP11"/>
    <mergeCell ref="X11:AD11"/>
    <mergeCell ref="AE11:AH11"/>
    <mergeCell ref="B12:B13"/>
    <mergeCell ref="C12:E13"/>
    <mergeCell ref="F12:I13"/>
    <mergeCell ref="J12:P13"/>
    <mergeCell ref="Q12:R13"/>
    <mergeCell ref="V12:W13"/>
    <mergeCell ref="C11:E11"/>
    <mergeCell ref="F11:I11"/>
    <mergeCell ref="J11:P11"/>
    <mergeCell ref="Q11:W11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C4:F4"/>
    <mergeCell ref="G4:O4"/>
    <mergeCell ref="P4:S4"/>
    <mergeCell ref="T4:AB4"/>
    <mergeCell ref="AC4:AF4"/>
    <mergeCell ref="AG4:AO4"/>
  </mergeCells>
  <phoneticPr fontId="4"/>
  <printOptions horizontalCentered="1"/>
  <pageMargins left="0" right="0" top="0.59055118110236227" bottom="0.19685039370078741" header="0.31496062992125984" footer="0.31496062992125984"/>
  <pageSetup paperSize="9" scale="95" orientation="landscape" r:id="rId1"/>
  <rowBreaks count="3" manualBreakCount="3">
    <brk id="34" max="42" man="1"/>
    <brk id="68" max="42" man="1"/>
    <brk id="102" max="4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E29"/>
  <sheetViews>
    <sheetView workbookViewId="0">
      <selection activeCell="G26" sqref="G26"/>
    </sheetView>
  </sheetViews>
  <sheetFormatPr defaultRowHeight="13.5"/>
  <cols>
    <col min="1" max="1" width="5.375" style="192" bestFit="1" customWidth="1"/>
    <col min="2" max="2" width="19.5" style="188" bestFit="1" customWidth="1"/>
    <col min="3" max="256" width="9" style="188"/>
    <col min="257" max="257" width="19.5" style="188" bestFit="1" customWidth="1"/>
    <col min="258" max="258" width="5.375" style="188" bestFit="1" customWidth="1"/>
    <col min="259" max="512" width="9" style="188"/>
    <col min="513" max="513" width="19.5" style="188" bestFit="1" customWidth="1"/>
    <col min="514" max="514" width="5.375" style="188" bestFit="1" customWidth="1"/>
    <col min="515" max="768" width="9" style="188"/>
    <col min="769" max="769" width="19.5" style="188" bestFit="1" customWidth="1"/>
    <col min="770" max="770" width="5.375" style="188" bestFit="1" customWidth="1"/>
    <col min="771" max="1024" width="9" style="188"/>
    <col min="1025" max="1025" width="19.5" style="188" bestFit="1" customWidth="1"/>
    <col min="1026" max="1026" width="5.375" style="188" bestFit="1" customWidth="1"/>
    <col min="1027" max="1280" width="9" style="188"/>
    <col min="1281" max="1281" width="19.5" style="188" bestFit="1" customWidth="1"/>
    <col min="1282" max="1282" width="5.375" style="188" bestFit="1" customWidth="1"/>
    <col min="1283" max="1536" width="9" style="188"/>
    <col min="1537" max="1537" width="19.5" style="188" bestFit="1" customWidth="1"/>
    <col min="1538" max="1538" width="5.375" style="188" bestFit="1" customWidth="1"/>
    <col min="1539" max="1792" width="9" style="188"/>
    <col min="1793" max="1793" width="19.5" style="188" bestFit="1" customWidth="1"/>
    <col min="1794" max="1794" width="5.375" style="188" bestFit="1" customWidth="1"/>
    <col min="1795" max="2048" width="9" style="188"/>
    <col min="2049" max="2049" width="19.5" style="188" bestFit="1" customWidth="1"/>
    <col min="2050" max="2050" width="5.375" style="188" bestFit="1" customWidth="1"/>
    <col min="2051" max="2304" width="9" style="188"/>
    <col min="2305" max="2305" width="19.5" style="188" bestFit="1" customWidth="1"/>
    <col min="2306" max="2306" width="5.375" style="188" bestFit="1" customWidth="1"/>
    <col min="2307" max="2560" width="9" style="188"/>
    <col min="2561" max="2561" width="19.5" style="188" bestFit="1" customWidth="1"/>
    <col min="2562" max="2562" width="5.375" style="188" bestFit="1" customWidth="1"/>
    <col min="2563" max="2816" width="9" style="188"/>
    <col min="2817" max="2817" width="19.5" style="188" bestFit="1" customWidth="1"/>
    <col min="2818" max="2818" width="5.375" style="188" bestFit="1" customWidth="1"/>
    <col min="2819" max="3072" width="9" style="188"/>
    <col min="3073" max="3073" width="19.5" style="188" bestFit="1" customWidth="1"/>
    <col min="3074" max="3074" width="5.375" style="188" bestFit="1" customWidth="1"/>
    <col min="3075" max="3328" width="9" style="188"/>
    <col min="3329" max="3329" width="19.5" style="188" bestFit="1" customWidth="1"/>
    <col min="3330" max="3330" width="5.375" style="188" bestFit="1" customWidth="1"/>
    <col min="3331" max="3584" width="9" style="188"/>
    <col min="3585" max="3585" width="19.5" style="188" bestFit="1" customWidth="1"/>
    <col min="3586" max="3586" width="5.375" style="188" bestFit="1" customWidth="1"/>
    <col min="3587" max="3840" width="9" style="188"/>
    <col min="3841" max="3841" width="19.5" style="188" bestFit="1" customWidth="1"/>
    <col min="3842" max="3842" width="5.375" style="188" bestFit="1" customWidth="1"/>
    <col min="3843" max="4096" width="9" style="188"/>
    <col min="4097" max="4097" width="19.5" style="188" bestFit="1" customWidth="1"/>
    <col min="4098" max="4098" width="5.375" style="188" bestFit="1" customWidth="1"/>
    <col min="4099" max="4352" width="9" style="188"/>
    <col min="4353" max="4353" width="19.5" style="188" bestFit="1" customWidth="1"/>
    <col min="4354" max="4354" width="5.375" style="188" bestFit="1" customWidth="1"/>
    <col min="4355" max="4608" width="9" style="188"/>
    <col min="4609" max="4609" width="19.5" style="188" bestFit="1" customWidth="1"/>
    <col min="4610" max="4610" width="5.375" style="188" bestFit="1" customWidth="1"/>
    <col min="4611" max="4864" width="9" style="188"/>
    <col min="4865" max="4865" width="19.5" style="188" bestFit="1" customWidth="1"/>
    <col min="4866" max="4866" width="5.375" style="188" bestFit="1" customWidth="1"/>
    <col min="4867" max="5120" width="9" style="188"/>
    <col min="5121" max="5121" width="19.5" style="188" bestFit="1" customWidth="1"/>
    <col min="5122" max="5122" width="5.375" style="188" bestFit="1" customWidth="1"/>
    <col min="5123" max="5376" width="9" style="188"/>
    <col min="5377" max="5377" width="19.5" style="188" bestFit="1" customWidth="1"/>
    <col min="5378" max="5378" width="5.375" style="188" bestFit="1" customWidth="1"/>
    <col min="5379" max="5632" width="9" style="188"/>
    <col min="5633" max="5633" width="19.5" style="188" bestFit="1" customWidth="1"/>
    <col min="5634" max="5634" width="5.375" style="188" bestFit="1" customWidth="1"/>
    <col min="5635" max="5888" width="9" style="188"/>
    <col min="5889" max="5889" width="19.5" style="188" bestFit="1" customWidth="1"/>
    <col min="5890" max="5890" width="5.375" style="188" bestFit="1" customWidth="1"/>
    <col min="5891" max="6144" width="9" style="188"/>
    <col min="6145" max="6145" width="19.5" style="188" bestFit="1" customWidth="1"/>
    <col min="6146" max="6146" width="5.375" style="188" bestFit="1" customWidth="1"/>
    <col min="6147" max="6400" width="9" style="188"/>
    <col min="6401" max="6401" width="19.5" style="188" bestFit="1" customWidth="1"/>
    <col min="6402" max="6402" width="5.375" style="188" bestFit="1" customWidth="1"/>
    <col min="6403" max="6656" width="9" style="188"/>
    <col min="6657" max="6657" width="19.5" style="188" bestFit="1" customWidth="1"/>
    <col min="6658" max="6658" width="5.375" style="188" bestFit="1" customWidth="1"/>
    <col min="6659" max="6912" width="9" style="188"/>
    <col min="6913" max="6913" width="19.5" style="188" bestFit="1" customWidth="1"/>
    <col min="6914" max="6914" width="5.375" style="188" bestFit="1" customWidth="1"/>
    <col min="6915" max="7168" width="9" style="188"/>
    <col min="7169" max="7169" width="19.5" style="188" bestFit="1" customWidth="1"/>
    <col min="7170" max="7170" width="5.375" style="188" bestFit="1" customWidth="1"/>
    <col min="7171" max="7424" width="9" style="188"/>
    <col min="7425" max="7425" width="19.5" style="188" bestFit="1" customWidth="1"/>
    <col min="7426" max="7426" width="5.375" style="188" bestFit="1" customWidth="1"/>
    <col min="7427" max="7680" width="9" style="188"/>
    <col min="7681" max="7681" width="19.5" style="188" bestFit="1" customWidth="1"/>
    <col min="7682" max="7682" width="5.375" style="188" bestFit="1" customWidth="1"/>
    <col min="7683" max="7936" width="9" style="188"/>
    <col min="7937" max="7937" width="19.5" style="188" bestFit="1" customWidth="1"/>
    <col min="7938" max="7938" width="5.375" style="188" bestFit="1" customWidth="1"/>
    <col min="7939" max="8192" width="9" style="188"/>
    <col min="8193" max="8193" width="19.5" style="188" bestFit="1" customWidth="1"/>
    <col min="8194" max="8194" width="5.375" style="188" bestFit="1" customWidth="1"/>
    <col min="8195" max="8448" width="9" style="188"/>
    <col min="8449" max="8449" width="19.5" style="188" bestFit="1" customWidth="1"/>
    <col min="8450" max="8450" width="5.375" style="188" bestFit="1" customWidth="1"/>
    <col min="8451" max="8704" width="9" style="188"/>
    <col min="8705" max="8705" width="19.5" style="188" bestFit="1" customWidth="1"/>
    <col min="8706" max="8706" width="5.375" style="188" bestFit="1" customWidth="1"/>
    <col min="8707" max="8960" width="9" style="188"/>
    <col min="8961" max="8961" width="19.5" style="188" bestFit="1" customWidth="1"/>
    <col min="8962" max="8962" width="5.375" style="188" bestFit="1" customWidth="1"/>
    <col min="8963" max="9216" width="9" style="188"/>
    <col min="9217" max="9217" width="19.5" style="188" bestFit="1" customWidth="1"/>
    <col min="9218" max="9218" width="5.375" style="188" bestFit="1" customWidth="1"/>
    <col min="9219" max="9472" width="9" style="188"/>
    <col min="9473" max="9473" width="19.5" style="188" bestFit="1" customWidth="1"/>
    <col min="9474" max="9474" width="5.375" style="188" bestFit="1" customWidth="1"/>
    <col min="9475" max="9728" width="9" style="188"/>
    <col min="9729" max="9729" width="19.5" style="188" bestFit="1" customWidth="1"/>
    <col min="9730" max="9730" width="5.375" style="188" bestFit="1" customWidth="1"/>
    <col min="9731" max="9984" width="9" style="188"/>
    <col min="9985" max="9985" width="19.5" style="188" bestFit="1" customWidth="1"/>
    <col min="9986" max="9986" width="5.375" style="188" bestFit="1" customWidth="1"/>
    <col min="9987" max="10240" width="9" style="188"/>
    <col min="10241" max="10241" width="19.5" style="188" bestFit="1" customWidth="1"/>
    <col min="10242" max="10242" width="5.375" style="188" bestFit="1" customWidth="1"/>
    <col min="10243" max="10496" width="9" style="188"/>
    <col min="10497" max="10497" width="19.5" style="188" bestFit="1" customWidth="1"/>
    <col min="10498" max="10498" width="5.375" style="188" bestFit="1" customWidth="1"/>
    <col min="10499" max="10752" width="9" style="188"/>
    <col min="10753" max="10753" width="19.5" style="188" bestFit="1" customWidth="1"/>
    <col min="10754" max="10754" width="5.375" style="188" bestFit="1" customWidth="1"/>
    <col min="10755" max="11008" width="9" style="188"/>
    <col min="11009" max="11009" width="19.5" style="188" bestFit="1" customWidth="1"/>
    <col min="11010" max="11010" width="5.375" style="188" bestFit="1" customWidth="1"/>
    <col min="11011" max="11264" width="9" style="188"/>
    <col min="11265" max="11265" width="19.5" style="188" bestFit="1" customWidth="1"/>
    <col min="11266" max="11266" width="5.375" style="188" bestFit="1" customWidth="1"/>
    <col min="11267" max="11520" width="9" style="188"/>
    <col min="11521" max="11521" width="19.5" style="188" bestFit="1" customWidth="1"/>
    <col min="11522" max="11522" width="5.375" style="188" bestFit="1" customWidth="1"/>
    <col min="11523" max="11776" width="9" style="188"/>
    <col min="11777" max="11777" width="19.5" style="188" bestFit="1" customWidth="1"/>
    <col min="11778" max="11778" width="5.375" style="188" bestFit="1" customWidth="1"/>
    <col min="11779" max="12032" width="9" style="188"/>
    <col min="12033" max="12033" width="19.5" style="188" bestFit="1" customWidth="1"/>
    <col min="12034" max="12034" width="5.375" style="188" bestFit="1" customWidth="1"/>
    <col min="12035" max="12288" width="9" style="188"/>
    <col min="12289" max="12289" width="19.5" style="188" bestFit="1" customWidth="1"/>
    <col min="12290" max="12290" width="5.375" style="188" bestFit="1" customWidth="1"/>
    <col min="12291" max="12544" width="9" style="188"/>
    <col min="12545" max="12545" width="19.5" style="188" bestFit="1" customWidth="1"/>
    <col min="12546" max="12546" width="5.375" style="188" bestFit="1" customWidth="1"/>
    <col min="12547" max="12800" width="9" style="188"/>
    <col min="12801" max="12801" width="19.5" style="188" bestFit="1" customWidth="1"/>
    <col min="12802" max="12802" width="5.375" style="188" bestFit="1" customWidth="1"/>
    <col min="12803" max="13056" width="9" style="188"/>
    <col min="13057" max="13057" width="19.5" style="188" bestFit="1" customWidth="1"/>
    <col min="13058" max="13058" width="5.375" style="188" bestFit="1" customWidth="1"/>
    <col min="13059" max="13312" width="9" style="188"/>
    <col min="13313" max="13313" width="19.5" style="188" bestFit="1" customWidth="1"/>
    <col min="13314" max="13314" width="5.375" style="188" bestFit="1" customWidth="1"/>
    <col min="13315" max="13568" width="9" style="188"/>
    <col min="13569" max="13569" width="19.5" style="188" bestFit="1" customWidth="1"/>
    <col min="13570" max="13570" width="5.375" style="188" bestFit="1" customWidth="1"/>
    <col min="13571" max="13824" width="9" style="188"/>
    <col min="13825" max="13825" width="19.5" style="188" bestFit="1" customWidth="1"/>
    <col min="13826" max="13826" width="5.375" style="188" bestFit="1" customWidth="1"/>
    <col min="13827" max="14080" width="9" style="188"/>
    <col min="14081" max="14081" width="19.5" style="188" bestFit="1" customWidth="1"/>
    <col min="14082" max="14082" width="5.375" style="188" bestFit="1" customWidth="1"/>
    <col min="14083" max="14336" width="9" style="188"/>
    <col min="14337" max="14337" width="19.5" style="188" bestFit="1" customWidth="1"/>
    <col min="14338" max="14338" width="5.375" style="188" bestFit="1" customWidth="1"/>
    <col min="14339" max="14592" width="9" style="188"/>
    <col min="14593" max="14593" width="19.5" style="188" bestFit="1" customWidth="1"/>
    <col min="14594" max="14594" width="5.375" style="188" bestFit="1" customWidth="1"/>
    <col min="14595" max="14848" width="9" style="188"/>
    <col min="14849" max="14849" width="19.5" style="188" bestFit="1" customWidth="1"/>
    <col min="14850" max="14850" width="5.375" style="188" bestFit="1" customWidth="1"/>
    <col min="14851" max="15104" width="9" style="188"/>
    <col min="15105" max="15105" width="19.5" style="188" bestFit="1" customWidth="1"/>
    <col min="15106" max="15106" width="5.375" style="188" bestFit="1" customWidth="1"/>
    <col min="15107" max="15360" width="9" style="188"/>
    <col min="15361" max="15361" width="19.5" style="188" bestFit="1" customWidth="1"/>
    <col min="15362" max="15362" width="5.375" style="188" bestFit="1" customWidth="1"/>
    <col min="15363" max="15616" width="9" style="188"/>
    <col min="15617" max="15617" width="19.5" style="188" bestFit="1" customWidth="1"/>
    <col min="15618" max="15618" width="5.375" style="188" bestFit="1" customWidth="1"/>
    <col min="15619" max="15872" width="9" style="188"/>
    <col min="15873" max="15873" width="19.5" style="188" bestFit="1" customWidth="1"/>
    <col min="15874" max="15874" width="5.375" style="188" bestFit="1" customWidth="1"/>
    <col min="15875" max="16128" width="9" style="188"/>
    <col min="16129" max="16129" width="19.5" style="188" bestFit="1" customWidth="1"/>
    <col min="16130" max="16130" width="5.375" style="188" bestFit="1" customWidth="1"/>
    <col min="16131" max="16384" width="9" style="188"/>
  </cols>
  <sheetData>
    <row r="1" spans="1:4">
      <c r="A1" s="187"/>
      <c r="B1" s="187" t="s">
        <v>411</v>
      </c>
      <c r="C1" s="187" t="s">
        <v>373</v>
      </c>
      <c r="D1" s="187" t="s">
        <v>334</v>
      </c>
    </row>
    <row r="2" spans="1:4">
      <c r="A2" s="189" t="s">
        <v>399</v>
      </c>
      <c r="B2" s="177" t="str">
        <f>U10組合せ!C6</f>
        <v>ＳＵＧＡＯ ＳＣ</v>
      </c>
      <c r="C2" s="190">
        <f ca="1">INDIRECT("'Ａ～Ｃブロック星取表'!Aｓ"&amp;ROW()*2)</f>
        <v>9</v>
      </c>
      <c r="D2" s="190">
        <f ca="1">INDIRECT("'Ａ～Ｃブロック星取表'!Aｔ"&amp;ROW()*2)</f>
        <v>12</v>
      </c>
    </row>
    <row r="3" spans="1:4">
      <c r="A3" s="189" t="s">
        <v>381</v>
      </c>
      <c r="B3" s="177" t="str">
        <f>U10組合せ!C7</f>
        <v>ＦＣアネーロ宇都宮 U10</v>
      </c>
      <c r="C3" s="190">
        <f t="shared" ref="C3:C11" ca="1" si="0">INDIRECT("'Ａ～Ｃブロック星取表'!Aｓ"&amp;ROW()*2)</f>
        <v>9</v>
      </c>
      <c r="D3" s="190">
        <f t="shared" ref="D3:D11" ca="1" si="1">INDIRECT("'Ａ～Ｃブロック星取表'!Aｔ"&amp;ROW()*2)</f>
        <v>27</v>
      </c>
    </row>
    <row r="4" spans="1:4">
      <c r="A4" s="189" t="s">
        <v>389</v>
      </c>
      <c r="B4" s="177" t="str">
        <f>U10組合せ!C8</f>
        <v>ＦＣアリーバ</v>
      </c>
      <c r="C4" s="190">
        <f t="shared" ca="1" si="0"/>
        <v>9</v>
      </c>
      <c r="D4" s="190">
        <f t="shared" ca="1" si="1"/>
        <v>7</v>
      </c>
    </row>
    <row r="5" spans="1:4">
      <c r="A5" s="189" t="s">
        <v>395</v>
      </c>
      <c r="B5" s="177" t="str">
        <f>U10組合せ!C9</f>
        <v>雀宮ＦＣ</v>
      </c>
      <c r="C5" s="190">
        <f t="shared" ca="1" si="0"/>
        <v>9</v>
      </c>
      <c r="D5" s="190">
        <f t="shared" ca="1" si="1"/>
        <v>16</v>
      </c>
    </row>
    <row r="6" spans="1:4">
      <c r="A6" s="189" t="s">
        <v>379</v>
      </c>
      <c r="B6" s="177" t="str">
        <f>U10組合せ!C10</f>
        <v>ブラッドレスＳＳ</v>
      </c>
      <c r="C6" s="190">
        <f t="shared" ca="1" si="0"/>
        <v>9</v>
      </c>
      <c r="D6" s="190">
        <f t="shared" ca="1" si="1"/>
        <v>5</v>
      </c>
    </row>
    <row r="7" spans="1:4">
      <c r="A7" s="189" t="s">
        <v>406</v>
      </c>
      <c r="B7" s="177" t="str">
        <f>U10組合せ!C11</f>
        <v>上河内ＪＳＣ</v>
      </c>
      <c r="C7" s="190">
        <f t="shared" ca="1" si="0"/>
        <v>9</v>
      </c>
      <c r="D7" s="190">
        <f t="shared" ca="1" si="1"/>
        <v>13</v>
      </c>
    </row>
    <row r="8" spans="1:4">
      <c r="A8" s="189" t="s">
        <v>400</v>
      </c>
      <c r="B8" s="177" t="str">
        <f>U10組合せ!C12</f>
        <v>清原ＳＳＳ</v>
      </c>
      <c r="C8" s="190">
        <f t="shared" ca="1" si="0"/>
        <v>9</v>
      </c>
      <c r="D8" s="190">
        <f t="shared" ca="1" si="1"/>
        <v>13</v>
      </c>
    </row>
    <row r="9" spans="1:4">
      <c r="A9" s="189" t="s">
        <v>386</v>
      </c>
      <c r="B9" s="177" t="str">
        <f>U10組合せ!C13</f>
        <v>緑が丘ＹＦＣ</v>
      </c>
      <c r="C9" s="190">
        <f t="shared" ca="1" si="0"/>
        <v>9</v>
      </c>
      <c r="D9" s="190">
        <f t="shared" ca="1" si="1"/>
        <v>19</v>
      </c>
    </row>
    <row r="10" spans="1:4">
      <c r="A10" s="189" t="s">
        <v>412</v>
      </c>
      <c r="B10" s="177" t="str">
        <f>U10組合せ!C14</f>
        <v>ＦＣペンサーレ</v>
      </c>
      <c r="C10" s="190">
        <f t="shared" ca="1" si="0"/>
        <v>9</v>
      </c>
      <c r="D10" s="190">
        <f t="shared" ca="1" si="1"/>
        <v>10</v>
      </c>
    </row>
    <row r="11" spans="1:4">
      <c r="A11" s="189" t="s">
        <v>413</v>
      </c>
      <c r="B11" s="177" t="str">
        <f>U10組合せ!C15</f>
        <v>富士見ＳＳＳ</v>
      </c>
      <c r="C11" s="190">
        <f t="shared" ca="1" si="0"/>
        <v>9</v>
      </c>
      <c r="D11" s="190">
        <f t="shared" ca="1" si="1"/>
        <v>8</v>
      </c>
    </row>
    <row r="12" spans="1:4">
      <c r="A12" s="189" t="s">
        <v>408</v>
      </c>
      <c r="B12" s="177" t="str">
        <f>U10組合せ!E6</f>
        <v>陽東ＳＳＳ</v>
      </c>
      <c r="C12" s="190">
        <f ca="1">INDIRECT("'Ａ～Ｃブロック星取表'!Aｓ"&amp;ROW()*2+2)</f>
        <v>8</v>
      </c>
      <c r="D12" s="190">
        <f ca="1">INDIRECT("'Ａ～Ｃブロック星取表'!Aｔ"&amp;ROW()*2+2)</f>
        <v>6</v>
      </c>
    </row>
    <row r="13" spans="1:4">
      <c r="A13" s="189" t="s">
        <v>376</v>
      </c>
      <c r="B13" s="177" t="str">
        <f>U10組合せ!E7</f>
        <v>姿川第一ＦＣ</v>
      </c>
      <c r="C13" s="190">
        <f t="shared" ref="C13:C20" ca="1" si="2">INDIRECT("'Ａ～Ｃブロック星取表'!Aｓ"&amp;ROW()*2+2)</f>
        <v>8</v>
      </c>
      <c r="D13" s="190">
        <f t="shared" ref="D13:D20" ca="1" si="3">INDIRECT("'Ａ～Ｃブロック星取表'!Aｔ"&amp;ROW()*2+2)</f>
        <v>11</v>
      </c>
    </row>
    <row r="14" spans="1:4">
      <c r="A14" s="189" t="s">
        <v>391</v>
      </c>
      <c r="B14" s="177" t="str">
        <f>U10組合せ!E8</f>
        <v>豊郷ＪＦＣ宇都宮</v>
      </c>
      <c r="C14" s="190">
        <f t="shared" ca="1" si="2"/>
        <v>8</v>
      </c>
      <c r="D14" s="190">
        <f t="shared" ca="1" si="3"/>
        <v>12</v>
      </c>
    </row>
    <row r="15" spans="1:4">
      <c r="A15" s="189" t="s">
        <v>382</v>
      </c>
      <c r="B15" s="177" t="str">
        <f>U10組合せ!E9</f>
        <v>石井ＦＣ</v>
      </c>
      <c r="C15" s="190">
        <f t="shared" ca="1" si="2"/>
        <v>8</v>
      </c>
      <c r="D15" s="190">
        <f t="shared" ca="1" si="3"/>
        <v>8</v>
      </c>
    </row>
    <row r="16" spans="1:4">
      <c r="A16" s="189" t="s">
        <v>404</v>
      </c>
      <c r="B16" s="177" t="str">
        <f>U10組合せ!E10</f>
        <v>シャルムグランツＳＣ</v>
      </c>
      <c r="C16" s="190">
        <f t="shared" ca="1" si="2"/>
        <v>8</v>
      </c>
      <c r="D16" s="190">
        <f t="shared" ca="1" si="3"/>
        <v>0</v>
      </c>
    </row>
    <row r="17" spans="1:5">
      <c r="A17" s="189" t="s">
        <v>388</v>
      </c>
      <c r="B17" s="177" t="str">
        <f>U10組合せ!E11</f>
        <v>ｕｎｉｏｎ ｓｃ</v>
      </c>
      <c r="C17" s="190">
        <f t="shared" ca="1" si="2"/>
        <v>8</v>
      </c>
      <c r="D17" s="190">
        <f t="shared" ca="1" si="3"/>
        <v>16</v>
      </c>
    </row>
    <row r="18" spans="1:5">
      <c r="A18" s="189" t="s">
        <v>397</v>
      </c>
      <c r="B18" s="177" t="str">
        <f>U10組合せ!E12</f>
        <v>ＦＣブロケード</v>
      </c>
      <c r="C18" s="190">
        <f t="shared" ca="1" si="2"/>
        <v>8</v>
      </c>
      <c r="D18" s="190">
        <f t="shared" ca="1" si="3"/>
        <v>7</v>
      </c>
    </row>
    <row r="19" spans="1:5">
      <c r="A19" s="189" t="s">
        <v>385</v>
      </c>
      <c r="B19" s="177" t="str">
        <f>U10組合せ!E13</f>
        <v>栃木ＳＣジュニア</v>
      </c>
      <c r="C19" s="190">
        <f t="shared" ca="1" si="2"/>
        <v>8</v>
      </c>
      <c r="D19" s="190">
        <f t="shared" ca="1" si="3"/>
        <v>22</v>
      </c>
    </row>
    <row r="20" spans="1:5">
      <c r="A20" s="189" t="s">
        <v>414</v>
      </c>
      <c r="B20" s="177" t="str">
        <f>U10組合せ!E14</f>
        <v>国本ＪＳＣ</v>
      </c>
      <c r="C20" s="190">
        <f t="shared" ca="1" si="2"/>
        <v>8</v>
      </c>
      <c r="D20" s="190">
        <f t="shared" ca="1" si="3"/>
        <v>22</v>
      </c>
    </row>
    <row r="21" spans="1:5">
      <c r="A21" s="189" t="s">
        <v>402</v>
      </c>
      <c r="B21" s="177" t="str">
        <f>U10組合せ!G6</f>
        <v>Ｓ４スペランツァ</v>
      </c>
      <c r="C21" s="190">
        <f ca="1">INDIRECT("'Ａ～Ｃブロック星取表'!Aｓ"&amp;ROW()*2+6)</f>
        <v>8</v>
      </c>
      <c r="D21" s="190">
        <f ca="1">INDIRECT("'Ａ～Ｃブロック星取表'!Aｔ"&amp;ROW()*2+6)</f>
        <v>16</v>
      </c>
    </row>
    <row r="22" spans="1:5">
      <c r="A22" s="189" t="s">
        <v>393</v>
      </c>
      <c r="B22" s="177" t="str">
        <f>U10組合せ!G7</f>
        <v>みはらＳＣ Ｊｒ</v>
      </c>
      <c r="C22" s="190">
        <f t="shared" ref="C22:C29" ca="1" si="4">INDIRECT("'Ａ～Ｃブロック星取表'!Aｓ"&amp;ROW()*2+6)</f>
        <v>8</v>
      </c>
      <c r="D22" s="190">
        <f t="shared" ref="D22:D29" ca="1" si="5">INDIRECT("'Ａ～Ｃブロック星取表'!Aｔ"&amp;ROW()*2+6)</f>
        <v>13</v>
      </c>
    </row>
    <row r="23" spans="1:5" ht="17.25">
      <c r="A23" s="189" t="s">
        <v>377</v>
      </c>
      <c r="B23" s="177" t="str">
        <f>U10組合せ!G8</f>
        <v>ＦＣグラシアス</v>
      </c>
      <c r="C23" s="190">
        <f t="shared" ca="1" si="4"/>
        <v>8</v>
      </c>
      <c r="D23" s="190">
        <f t="shared" ca="1" si="5"/>
        <v>6</v>
      </c>
      <c r="E23" s="191"/>
    </row>
    <row r="24" spans="1:5" ht="17.25">
      <c r="A24" s="189" t="s">
        <v>410</v>
      </c>
      <c r="B24" s="177" t="str">
        <f>U10組合せ!G9</f>
        <v>サウス宇都宮ＳＣ</v>
      </c>
      <c r="C24" s="190">
        <f t="shared" ca="1" si="4"/>
        <v>8</v>
      </c>
      <c r="D24" s="190">
        <f t="shared" ca="1" si="5"/>
        <v>3</v>
      </c>
      <c r="E24" s="191"/>
    </row>
    <row r="25" spans="1:5" ht="17.25">
      <c r="A25" s="189" t="s">
        <v>392</v>
      </c>
      <c r="B25" s="177" t="str">
        <f>U10組合せ!G10</f>
        <v>ＦＣグランディール宇都宮</v>
      </c>
      <c r="C25" s="190">
        <f t="shared" ca="1" si="4"/>
        <v>8</v>
      </c>
      <c r="D25" s="190">
        <f t="shared" ca="1" si="5"/>
        <v>22</v>
      </c>
      <c r="E25" s="191"/>
    </row>
    <row r="26" spans="1:5" ht="17.25">
      <c r="A26" s="189" t="s">
        <v>375</v>
      </c>
      <c r="B26" s="177" t="str">
        <f>U10組合せ!G11</f>
        <v>昭和・戸祭ＳＣ</v>
      </c>
      <c r="C26" s="190">
        <f t="shared" ca="1" si="4"/>
        <v>8</v>
      </c>
      <c r="D26" s="190">
        <f t="shared" ca="1" si="5"/>
        <v>10</v>
      </c>
      <c r="E26" s="191"/>
    </row>
    <row r="27" spans="1:5" ht="17.25">
      <c r="A27" s="189" t="s">
        <v>384</v>
      </c>
      <c r="B27" s="177" t="str">
        <f>U10組合せ!G12</f>
        <v>カテット白沢ＳＳ</v>
      </c>
      <c r="C27" s="190">
        <f t="shared" ca="1" si="4"/>
        <v>8</v>
      </c>
      <c r="D27" s="190">
        <f t="shared" ca="1" si="5"/>
        <v>14</v>
      </c>
      <c r="E27" s="191"/>
    </row>
    <row r="28" spans="1:5" ht="17.25">
      <c r="A28" s="189" t="s">
        <v>415</v>
      </c>
      <c r="B28" s="177" t="str">
        <f>U10組合せ!G13</f>
        <v>宇都宮北部ＦＣトレ</v>
      </c>
      <c r="C28" s="190">
        <f t="shared" ca="1" si="4"/>
        <v>8</v>
      </c>
      <c r="D28" s="190">
        <f t="shared" ca="1" si="5"/>
        <v>0</v>
      </c>
      <c r="E28" s="191"/>
    </row>
    <row r="29" spans="1:5" ht="17.25">
      <c r="A29" s="189" t="s">
        <v>416</v>
      </c>
      <c r="B29" s="177" t="str">
        <f>U10組合せ!G14</f>
        <v>ともぞうＳＣ U10</v>
      </c>
      <c r="C29" s="190">
        <f t="shared" ca="1" si="4"/>
        <v>8</v>
      </c>
      <c r="D29" s="190">
        <f t="shared" ca="1" si="5"/>
        <v>20</v>
      </c>
      <c r="E29" s="191"/>
    </row>
  </sheetData>
  <sheetProtection selectLockedCells="1" selectUnlockedCells="1"/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Z66"/>
  <sheetViews>
    <sheetView showGridLines="0" view="pageBreakPreview" zoomScale="75" zoomScaleNormal="100" zoomScaleSheetLayoutView="75" workbookViewId="0">
      <selection activeCell="AZ1" sqref="AZ1"/>
    </sheetView>
  </sheetViews>
  <sheetFormatPr defaultColWidth="3.75" defaultRowHeight="17.25"/>
  <cols>
    <col min="1" max="44" width="3.75" style="151" customWidth="1"/>
    <col min="45" max="45" width="4.375" style="151" bestFit="1" customWidth="1"/>
    <col min="46" max="46" width="11.75" style="151" customWidth="1"/>
    <col min="47" max="47" width="11.75" style="152" customWidth="1"/>
    <col min="48" max="49" width="11.75" style="152" hidden="1" customWidth="1"/>
    <col min="50" max="50" width="11.75" style="152" customWidth="1"/>
    <col min="51" max="51" width="11.75" style="153" hidden="1" customWidth="1"/>
    <col min="52" max="52" width="11.75" style="153" customWidth="1"/>
    <col min="53" max="248" width="9" style="151" customWidth="1"/>
    <col min="249" max="256" width="3.75" style="151"/>
    <col min="257" max="300" width="3.75" style="151" customWidth="1"/>
    <col min="301" max="301" width="4.375" style="151" bestFit="1" customWidth="1"/>
    <col min="302" max="304" width="11.75" style="151" customWidth="1"/>
    <col min="305" max="305" width="11.75" style="151" bestFit="1" customWidth="1"/>
    <col min="306" max="306" width="11.75" style="151" customWidth="1"/>
    <col min="307" max="307" width="9" style="151" customWidth="1"/>
    <col min="308" max="308" width="23.125" style="151" bestFit="1" customWidth="1"/>
    <col min="309" max="504" width="9" style="151" customWidth="1"/>
    <col min="505" max="512" width="3.75" style="151"/>
    <col min="513" max="556" width="3.75" style="151" customWidth="1"/>
    <col min="557" max="557" width="4.375" style="151" bestFit="1" customWidth="1"/>
    <col min="558" max="560" width="11.75" style="151" customWidth="1"/>
    <col min="561" max="561" width="11.75" style="151" bestFit="1" customWidth="1"/>
    <col min="562" max="562" width="11.75" style="151" customWidth="1"/>
    <col min="563" max="563" width="9" style="151" customWidth="1"/>
    <col min="564" max="564" width="23.125" style="151" bestFit="1" customWidth="1"/>
    <col min="565" max="760" width="9" style="151" customWidth="1"/>
    <col min="761" max="768" width="3.75" style="151"/>
    <col min="769" max="812" width="3.75" style="151" customWidth="1"/>
    <col min="813" max="813" width="4.375" style="151" bestFit="1" customWidth="1"/>
    <col min="814" max="816" width="11.75" style="151" customWidth="1"/>
    <col min="817" max="817" width="11.75" style="151" bestFit="1" customWidth="1"/>
    <col min="818" max="818" width="11.75" style="151" customWidth="1"/>
    <col min="819" max="819" width="9" style="151" customWidth="1"/>
    <col min="820" max="820" width="23.125" style="151" bestFit="1" customWidth="1"/>
    <col min="821" max="1016" width="9" style="151" customWidth="1"/>
    <col min="1017" max="1024" width="3.75" style="151"/>
    <col min="1025" max="1068" width="3.75" style="151" customWidth="1"/>
    <col min="1069" max="1069" width="4.375" style="151" bestFit="1" customWidth="1"/>
    <col min="1070" max="1072" width="11.75" style="151" customWidth="1"/>
    <col min="1073" max="1073" width="11.75" style="151" bestFit="1" customWidth="1"/>
    <col min="1074" max="1074" width="11.75" style="151" customWidth="1"/>
    <col min="1075" max="1075" width="9" style="151" customWidth="1"/>
    <col min="1076" max="1076" width="23.125" style="151" bestFit="1" customWidth="1"/>
    <col min="1077" max="1272" width="9" style="151" customWidth="1"/>
    <col min="1273" max="1280" width="3.75" style="151"/>
    <col min="1281" max="1324" width="3.75" style="151" customWidth="1"/>
    <col min="1325" max="1325" width="4.375" style="151" bestFit="1" customWidth="1"/>
    <col min="1326" max="1328" width="11.75" style="151" customWidth="1"/>
    <col min="1329" max="1329" width="11.75" style="151" bestFit="1" customWidth="1"/>
    <col min="1330" max="1330" width="11.75" style="151" customWidth="1"/>
    <col min="1331" max="1331" width="9" style="151" customWidth="1"/>
    <col min="1332" max="1332" width="23.125" style="151" bestFit="1" customWidth="1"/>
    <col min="1333" max="1528" width="9" style="151" customWidth="1"/>
    <col min="1529" max="1536" width="3.75" style="151"/>
    <col min="1537" max="1580" width="3.75" style="151" customWidth="1"/>
    <col min="1581" max="1581" width="4.375" style="151" bestFit="1" customWidth="1"/>
    <col min="1582" max="1584" width="11.75" style="151" customWidth="1"/>
    <col min="1585" max="1585" width="11.75" style="151" bestFit="1" customWidth="1"/>
    <col min="1586" max="1586" width="11.75" style="151" customWidth="1"/>
    <col min="1587" max="1587" width="9" style="151" customWidth="1"/>
    <col min="1588" max="1588" width="23.125" style="151" bestFit="1" customWidth="1"/>
    <col min="1589" max="1784" width="9" style="151" customWidth="1"/>
    <col min="1785" max="1792" width="3.75" style="151"/>
    <col min="1793" max="1836" width="3.75" style="151" customWidth="1"/>
    <col min="1837" max="1837" width="4.375" style="151" bestFit="1" customWidth="1"/>
    <col min="1838" max="1840" width="11.75" style="151" customWidth="1"/>
    <col min="1841" max="1841" width="11.75" style="151" bestFit="1" customWidth="1"/>
    <col min="1842" max="1842" width="11.75" style="151" customWidth="1"/>
    <col min="1843" max="1843" width="9" style="151" customWidth="1"/>
    <col min="1844" max="1844" width="23.125" style="151" bestFit="1" customWidth="1"/>
    <col min="1845" max="2040" width="9" style="151" customWidth="1"/>
    <col min="2041" max="2048" width="3.75" style="151"/>
    <col min="2049" max="2092" width="3.75" style="151" customWidth="1"/>
    <col min="2093" max="2093" width="4.375" style="151" bestFit="1" customWidth="1"/>
    <col min="2094" max="2096" width="11.75" style="151" customWidth="1"/>
    <col min="2097" max="2097" width="11.75" style="151" bestFit="1" customWidth="1"/>
    <col min="2098" max="2098" width="11.75" style="151" customWidth="1"/>
    <col min="2099" max="2099" width="9" style="151" customWidth="1"/>
    <col min="2100" max="2100" width="23.125" style="151" bestFit="1" customWidth="1"/>
    <col min="2101" max="2296" width="9" style="151" customWidth="1"/>
    <col min="2297" max="2304" width="3.75" style="151"/>
    <col min="2305" max="2348" width="3.75" style="151" customWidth="1"/>
    <col min="2349" max="2349" width="4.375" style="151" bestFit="1" customWidth="1"/>
    <col min="2350" max="2352" width="11.75" style="151" customWidth="1"/>
    <col min="2353" max="2353" width="11.75" style="151" bestFit="1" customWidth="1"/>
    <col min="2354" max="2354" width="11.75" style="151" customWidth="1"/>
    <col min="2355" max="2355" width="9" style="151" customWidth="1"/>
    <col min="2356" max="2356" width="23.125" style="151" bestFit="1" customWidth="1"/>
    <col min="2357" max="2552" width="9" style="151" customWidth="1"/>
    <col min="2553" max="2560" width="3.75" style="151"/>
    <col min="2561" max="2604" width="3.75" style="151" customWidth="1"/>
    <col min="2605" max="2605" width="4.375" style="151" bestFit="1" customWidth="1"/>
    <col min="2606" max="2608" width="11.75" style="151" customWidth="1"/>
    <col min="2609" max="2609" width="11.75" style="151" bestFit="1" customWidth="1"/>
    <col min="2610" max="2610" width="11.75" style="151" customWidth="1"/>
    <col min="2611" max="2611" width="9" style="151" customWidth="1"/>
    <col min="2612" max="2612" width="23.125" style="151" bestFit="1" customWidth="1"/>
    <col min="2613" max="2808" width="9" style="151" customWidth="1"/>
    <col min="2809" max="2816" width="3.75" style="151"/>
    <col min="2817" max="2860" width="3.75" style="151" customWidth="1"/>
    <col min="2861" max="2861" width="4.375" style="151" bestFit="1" customWidth="1"/>
    <col min="2862" max="2864" width="11.75" style="151" customWidth="1"/>
    <col min="2865" max="2865" width="11.75" style="151" bestFit="1" customWidth="1"/>
    <col min="2866" max="2866" width="11.75" style="151" customWidth="1"/>
    <col min="2867" max="2867" width="9" style="151" customWidth="1"/>
    <col min="2868" max="2868" width="23.125" style="151" bestFit="1" customWidth="1"/>
    <col min="2869" max="3064" width="9" style="151" customWidth="1"/>
    <col min="3065" max="3072" width="3.75" style="151"/>
    <col min="3073" max="3116" width="3.75" style="151" customWidth="1"/>
    <col min="3117" max="3117" width="4.375" style="151" bestFit="1" customWidth="1"/>
    <col min="3118" max="3120" width="11.75" style="151" customWidth="1"/>
    <col min="3121" max="3121" width="11.75" style="151" bestFit="1" customWidth="1"/>
    <col min="3122" max="3122" width="11.75" style="151" customWidth="1"/>
    <col min="3123" max="3123" width="9" style="151" customWidth="1"/>
    <col min="3124" max="3124" width="23.125" style="151" bestFit="1" customWidth="1"/>
    <col min="3125" max="3320" width="9" style="151" customWidth="1"/>
    <col min="3321" max="3328" width="3.75" style="151"/>
    <col min="3329" max="3372" width="3.75" style="151" customWidth="1"/>
    <col min="3373" max="3373" width="4.375" style="151" bestFit="1" customWidth="1"/>
    <col min="3374" max="3376" width="11.75" style="151" customWidth="1"/>
    <col min="3377" max="3377" width="11.75" style="151" bestFit="1" customWidth="1"/>
    <col min="3378" max="3378" width="11.75" style="151" customWidth="1"/>
    <col min="3379" max="3379" width="9" style="151" customWidth="1"/>
    <col min="3380" max="3380" width="23.125" style="151" bestFit="1" customWidth="1"/>
    <col min="3381" max="3576" width="9" style="151" customWidth="1"/>
    <col min="3577" max="3584" width="3.75" style="151"/>
    <col min="3585" max="3628" width="3.75" style="151" customWidth="1"/>
    <col min="3629" max="3629" width="4.375" style="151" bestFit="1" customWidth="1"/>
    <col min="3630" max="3632" width="11.75" style="151" customWidth="1"/>
    <col min="3633" max="3633" width="11.75" style="151" bestFit="1" customWidth="1"/>
    <col min="3634" max="3634" width="11.75" style="151" customWidth="1"/>
    <col min="3635" max="3635" width="9" style="151" customWidth="1"/>
    <col min="3636" max="3636" width="23.125" style="151" bestFit="1" customWidth="1"/>
    <col min="3637" max="3832" width="9" style="151" customWidth="1"/>
    <col min="3833" max="3840" width="3.75" style="151"/>
    <col min="3841" max="3884" width="3.75" style="151" customWidth="1"/>
    <col min="3885" max="3885" width="4.375" style="151" bestFit="1" customWidth="1"/>
    <col min="3886" max="3888" width="11.75" style="151" customWidth="1"/>
    <col min="3889" max="3889" width="11.75" style="151" bestFit="1" customWidth="1"/>
    <col min="3890" max="3890" width="11.75" style="151" customWidth="1"/>
    <col min="3891" max="3891" width="9" style="151" customWidth="1"/>
    <col min="3892" max="3892" width="23.125" style="151" bestFit="1" customWidth="1"/>
    <col min="3893" max="4088" width="9" style="151" customWidth="1"/>
    <col min="4089" max="4096" width="3.75" style="151"/>
    <col min="4097" max="4140" width="3.75" style="151" customWidth="1"/>
    <col min="4141" max="4141" width="4.375" style="151" bestFit="1" customWidth="1"/>
    <col min="4142" max="4144" width="11.75" style="151" customWidth="1"/>
    <col min="4145" max="4145" width="11.75" style="151" bestFit="1" customWidth="1"/>
    <col min="4146" max="4146" width="11.75" style="151" customWidth="1"/>
    <col min="4147" max="4147" width="9" style="151" customWidth="1"/>
    <col min="4148" max="4148" width="23.125" style="151" bestFit="1" customWidth="1"/>
    <col min="4149" max="4344" width="9" style="151" customWidth="1"/>
    <col min="4345" max="4352" width="3.75" style="151"/>
    <col min="4353" max="4396" width="3.75" style="151" customWidth="1"/>
    <col min="4397" max="4397" width="4.375" style="151" bestFit="1" customWidth="1"/>
    <col min="4398" max="4400" width="11.75" style="151" customWidth="1"/>
    <col min="4401" max="4401" width="11.75" style="151" bestFit="1" customWidth="1"/>
    <col min="4402" max="4402" width="11.75" style="151" customWidth="1"/>
    <col min="4403" max="4403" width="9" style="151" customWidth="1"/>
    <col min="4404" max="4404" width="23.125" style="151" bestFit="1" customWidth="1"/>
    <col min="4405" max="4600" width="9" style="151" customWidth="1"/>
    <col min="4601" max="4608" width="3.75" style="151"/>
    <col min="4609" max="4652" width="3.75" style="151" customWidth="1"/>
    <col min="4653" max="4653" width="4.375" style="151" bestFit="1" customWidth="1"/>
    <col min="4654" max="4656" width="11.75" style="151" customWidth="1"/>
    <col min="4657" max="4657" width="11.75" style="151" bestFit="1" customWidth="1"/>
    <col min="4658" max="4658" width="11.75" style="151" customWidth="1"/>
    <col min="4659" max="4659" width="9" style="151" customWidth="1"/>
    <col min="4660" max="4660" width="23.125" style="151" bestFit="1" customWidth="1"/>
    <col min="4661" max="4856" width="9" style="151" customWidth="1"/>
    <col min="4857" max="4864" width="3.75" style="151"/>
    <col min="4865" max="4908" width="3.75" style="151" customWidth="1"/>
    <col min="4909" max="4909" width="4.375" style="151" bestFit="1" customWidth="1"/>
    <col min="4910" max="4912" width="11.75" style="151" customWidth="1"/>
    <col min="4913" max="4913" width="11.75" style="151" bestFit="1" customWidth="1"/>
    <col min="4914" max="4914" width="11.75" style="151" customWidth="1"/>
    <col min="4915" max="4915" width="9" style="151" customWidth="1"/>
    <col min="4916" max="4916" width="23.125" style="151" bestFit="1" customWidth="1"/>
    <col min="4917" max="5112" width="9" style="151" customWidth="1"/>
    <col min="5113" max="5120" width="3.75" style="151"/>
    <col min="5121" max="5164" width="3.75" style="151" customWidth="1"/>
    <col min="5165" max="5165" width="4.375" style="151" bestFit="1" customWidth="1"/>
    <col min="5166" max="5168" width="11.75" style="151" customWidth="1"/>
    <col min="5169" max="5169" width="11.75" style="151" bestFit="1" customWidth="1"/>
    <col min="5170" max="5170" width="11.75" style="151" customWidth="1"/>
    <col min="5171" max="5171" width="9" style="151" customWidth="1"/>
    <col min="5172" max="5172" width="23.125" style="151" bestFit="1" customWidth="1"/>
    <col min="5173" max="5368" width="9" style="151" customWidth="1"/>
    <col min="5369" max="5376" width="3.75" style="151"/>
    <col min="5377" max="5420" width="3.75" style="151" customWidth="1"/>
    <col min="5421" max="5421" width="4.375" style="151" bestFit="1" customWidth="1"/>
    <col min="5422" max="5424" width="11.75" style="151" customWidth="1"/>
    <col min="5425" max="5425" width="11.75" style="151" bestFit="1" customWidth="1"/>
    <col min="5426" max="5426" width="11.75" style="151" customWidth="1"/>
    <col min="5427" max="5427" width="9" style="151" customWidth="1"/>
    <col min="5428" max="5428" width="23.125" style="151" bestFit="1" customWidth="1"/>
    <col min="5429" max="5624" width="9" style="151" customWidth="1"/>
    <col min="5625" max="5632" width="3.75" style="151"/>
    <col min="5633" max="5676" width="3.75" style="151" customWidth="1"/>
    <col min="5677" max="5677" width="4.375" style="151" bestFit="1" customWidth="1"/>
    <col min="5678" max="5680" width="11.75" style="151" customWidth="1"/>
    <col min="5681" max="5681" width="11.75" style="151" bestFit="1" customWidth="1"/>
    <col min="5682" max="5682" width="11.75" style="151" customWidth="1"/>
    <col min="5683" max="5683" width="9" style="151" customWidth="1"/>
    <col min="5684" max="5684" width="23.125" style="151" bestFit="1" customWidth="1"/>
    <col min="5685" max="5880" width="9" style="151" customWidth="1"/>
    <col min="5881" max="5888" width="3.75" style="151"/>
    <col min="5889" max="5932" width="3.75" style="151" customWidth="1"/>
    <col min="5933" max="5933" width="4.375" style="151" bestFit="1" customWidth="1"/>
    <col min="5934" max="5936" width="11.75" style="151" customWidth="1"/>
    <col min="5937" max="5937" width="11.75" style="151" bestFit="1" customWidth="1"/>
    <col min="5938" max="5938" width="11.75" style="151" customWidth="1"/>
    <col min="5939" max="5939" width="9" style="151" customWidth="1"/>
    <col min="5940" max="5940" width="23.125" style="151" bestFit="1" customWidth="1"/>
    <col min="5941" max="6136" width="9" style="151" customWidth="1"/>
    <col min="6137" max="6144" width="3.75" style="151"/>
    <col min="6145" max="6188" width="3.75" style="151" customWidth="1"/>
    <col min="6189" max="6189" width="4.375" style="151" bestFit="1" customWidth="1"/>
    <col min="6190" max="6192" width="11.75" style="151" customWidth="1"/>
    <col min="6193" max="6193" width="11.75" style="151" bestFit="1" customWidth="1"/>
    <col min="6194" max="6194" width="11.75" style="151" customWidth="1"/>
    <col min="6195" max="6195" width="9" style="151" customWidth="1"/>
    <col min="6196" max="6196" width="23.125" style="151" bestFit="1" customWidth="1"/>
    <col min="6197" max="6392" width="9" style="151" customWidth="1"/>
    <col min="6393" max="6400" width="3.75" style="151"/>
    <col min="6401" max="6444" width="3.75" style="151" customWidth="1"/>
    <col min="6445" max="6445" width="4.375" style="151" bestFit="1" customWidth="1"/>
    <col min="6446" max="6448" width="11.75" style="151" customWidth="1"/>
    <col min="6449" max="6449" width="11.75" style="151" bestFit="1" customWidth="1"/>
    <col min="6450" max="6450" width="11.75" style="151" customWidth="1"/>
    <col min="6451" max="6451" width="9" style="151" customWidth="1"/>
    <col min="6452" max="6452" width="23.125" style="151" bestFit="1" customWidth="1"/>
    <col min="6453" max="6648" width="9" style="151" customWidth="1"/>
    <col min="6649" max="6656" width="3.75" style="151"/>
    <col min="6657" max="6700" width="3.75" style="151" customWidth="1"/>
    <col min="6701" max="6701" width="4.375" style="151" bestFit="1" customWidth="1"/>
    <col min="6702" max="6704" width="11.75" style="151" customWidth="1"/>
    <col min="6705" max="6705" width="11.75" style="151" bestFit="1" customWidth="1"/>
    <col min="6706" max="6706" width="11.75" style="151" customWidth="1"/>
    <col min="6707" max="6707" width="9" style="151" customWidth="1"/>
    <col min="6708" max="6708" width="23.125" style="151" bestFit="1" customWidth="1"/>
    <col min="6709" max="6904" width="9" style="151" customWidth="1"/>
    <col min="6905" max="6912" width="3.75" style="151"/>
    <col min="6913" max="6956" width="3.75" style="151" customWidth="1"/>
    <col min="6957" max="6957" width="4.375" style="151" bestFit="1" customWidth="1"/>
    <col min="6958" max="6960" width="11.75" style="151" customWidth="1"/>
    <col min="6961" max="6961" width="11.75" style="151" bestFit="1" customWidth="1"/>
    <col min="6962" max="6962" width="11.75" style="151" customWidth="1"/>
    <col min="6963" max="6963" width="9" style="151" customWidth="1"/>
    <col min="6964" max="6964" width="23.125" style="151" bestFit="1" customWidth="1"/>
    <col min="6965" max="7160" width="9" style="151" customWidth="1"/>
    <col min="7161" max="7168" width="3.75" style="151"/>
    <col min="7169" max="7212" width="3.75" style="151" customWidth="1"/>
    <col min="7213" max="7213" width="4.375" style="151" bestFit="1" customWidth="1"/>
    <col min="7214" max="7216" width="11.75" style="151" customWidth="1"/>
    <col min="7217" max="7217" width="11.75" style="151" bestFit="1" customWidth="1"/>
    <col min="7218" max="7218" width="11.75" style="151" customWidth="1"/>
    <col min="7219" max="7219" width="9" style="151" customWidth="1"/>
    <col min="7220" max="7220" width="23.125" style="151" bestFit="1" customWidth="1"/>
    <col min="7221" max="7416" width="9" style="151" customWidth="1"/>
    <col min="7417" max="7424" width="3.75" style="151"/>
    <col min="7425" max="7468" width="3.75" style="151" customWidth="1"/>
    <col min="7469" max="7469" width="4.375" style="151" bestFit="1" customWidth="1"/>
    <col min="7470" max="7472" width="11.75" style="151" customWidth="1"/>
    <col min="7473" max="7473" width="11.75" style="151" bestFit="1" customWidth="1"/>
    <col min="7474" max="7474" width="11.75" style="151" customWidth="1"/>
    <col min="7475" max="7475" width="9" style="151" customWidth="1"/>
    <col min="7476" max="7476" width="23.125" style="151" bestFit="1" customWidth="1"/>
    <col min="7477" max="7672" width="9" style="151" customWidth="1"/>
    <col min="7673" max="7680" width="3.75" style="151"/>
    <col min="7681" max="7724" width="3.75" style="151" customWidth="1"/>
    <col min="7725" max="7725" width="4.375" style="151" bestFit="1" customWidth="1"/>
    <col min="7726" max="7728" width="11.75" style="151" customWidth="1"/>
    <col min="7729" max="7729" width="11.75" style="151" bestFit="1" customWidth="1"/>
    <col min="7730" max="7730" width="11.75" style="151" customWidth="1"/>
    <col min="7731" max="7731" width="9" style="151" customWidth="1"/>
    <col min="7732" max="7732" width="23.125" style="151" bestFit="1" customWidth="1"/>
    <col min="7733" max="7928" width="9" style="151" customWidth="1"/>
    <col min="7929" max="7936" width="3.75" style="151"/>
    <col min="7937" max="7980" width="3.75" style="151" customWidth="1"/>
    <col min="7981" max="7981" width="4.375" style="151" bestFit="1" customWidth="1"/>
    <col min="7982" max="7984" width="11.75" style="151" customWidth="1"/>
    <col min="7985" max="7985" width="11.75" style="151" bestFit="1" customWidth="1"/>
    <col min="7986" max="7986" width="11.75" style="151" customWidth="1"/>
    <col min="7987" max="7987" width="9" style="151" customWidth="1"/>
    <col min="7988" max="7988" width="23.125" style="151" bestFit="1" customWidth="1"/>
    <col min="7989" max="8184" width="9" style="151" customWidth="1"/>
    <col min="8185" max="8192" width="3.75" style="151"/>
    <col min="8193" max="8236" width="3.75" style="151" customWidth="1"/>
    <col min="8237" max="8237" width="4.375" style="151" bestFit="1" customWidth="1"/>
    <col min="8238" max="8240" width="11.75" style="151" customWidth="1"/>
    <col min="8241" max="8241" width="11.75" style="151" bestFit="1" customWidth="1"/>
    <col min="8242" max="8242" width="11.75" style="151" customWidth="1"/>
    <col min="8243" max="8243" width="9" style="151" customWidth="1"/>
    <col min="8244" max="8244" width="23.125" style="151" bestFit="1" customWidth="1"/>
    <col min="8245" max="8440" width="9" style="151" customWidth="1"/>
    <col min="8441" max="8448" width="3.75" style="151"/>
    <col min="8449" max="8492" width="3.75" style="151" customWidth="1"/>
    <col min="8493" max="8493" width="4.375" style="151" bestFit="1" customWidth="1"/>
    <col min="8494" max="8496" width="11.75" style="151" customWidth="1"/>
    <col min="8497" max="8497" width="11.75" style="151" bestFit="1" customWidth="1"/>
    <col min="8498" max="8498" width="11.75" style="151" customWidth="1"/>
    <col min="8499" max="8499" width="9" style="151" customWidth="1"/>
    <col min="8500" max="8500" width="23.125" style="151" bestFit="1" customWidth="1"/>
    <col min="8501" max="8696" width="9" style="151" customWidth="1"/>
    <col min="8697" max="8704" width="3.75" style="151"/>
    <col min="8705" max="8748" width="3.75" style="151" customWidth="1"/>
    <col min="8749" max="8749" width="4.375" style="151" bestFit="1" customWidth="1"/>
    <col min="8750" max="8752" width="11.75" style="151" customWidth="1"/>
    <col min="8753" max="8753" width="11.75" style="151" bestFit="1" customWidth="1"/>
    <col min="8754" max="8754" width="11.75" style="151" customWidth="1"/>
    <col min="8755" max="8755" width="9" style="151" customWidth="1"/>
    <col min="8756" max="8756" width="23.125" style="151" bestFit="1" customWidth="1"/>
    <col min="8757" max="8952" width="9" style="151" customWidth="1"/>
    <col min="8953" max="8960" width="3.75" style="151"/>
    <col min="8961" max="9004" width="3.75" style="151" customWidth="1"/>
    <col min="9005" max="9005" width="4.375" style="151" bestFit="1" customWidth="1"/>
    <col min="9006" max="9008" width="11.75" style="151" customWidth="1"/>
    <col min="9009" max="9009" width="11.75" style="151" bestFit="1" customWidth="1"/>
    <col min="9010" max="9010" width="11.75" style="151" customWidth="1"/>
    <col min="9011" max="9011" width="9" style="151" customWidth="1"/>
    <col min="9012" max="9012" width="23.125" style="151" bestFit="1" customWidth="1"/>
    <col min="9013" max="9208" width="9" style="151" customWidth="1"/>
    <col min="9209" max="9216" width="3.75" style="151"/>
    <col min="9217" max="9260" width="3.75" style="151" customWidth="1"/>
    <col min="9261" max="9261" width="4.375" style="151" bestFit="1" customWidth="1"/>
    <col min="9262" max="9264" width="11.75" style="151" customWidth="1"/>
    <col min="9265" max="9265" width="11.75" style="151" bestFit="1" customWidth="1"/>
    <col min="9266" max="9266" width="11.75" style="151" customWidth="1"/>
    <col min="9267" max="9267" width="9" style="151" customWidth="1"/>
    <col min="9268" max="9268" width="23.125" style="151" bestFit="1" customWidth="1"/>
    <col min="9269" max="9464" width="9" style="151" customWidth="1"/>
    <col min="9465" max="9472" width="3.75" style="151"/>
    <col min="9473" max="9516" width="3.75" style="151" customWidth="1"/>
    <col min="9517" max="9517" width="4.375" style="151" bestFit="1" customWidth="1"/>
    <col min="9518" max="9520" width="11.75" style="151" customWidth="1"/>
    <col min="9521" max="9521" width="11.75" style="151" bestFit="1" customWidth="1"/>
    <col min="9522" max="9522" width="11.75" style="151" customWidth="1"/>
    <col min="9523" max="9523" width="9" style="151" customWidth="1"/>
    <col min="9524" max="9524" width="23.125" style="151" bestFit="1" customWidth="1"/>
    <col min="9525" max="9720" width="9" style="151" customWidth="1"/>
    <col min="9721" max="9728" width="3.75" style="151"/>
    <col min="9729" max="9772" width="3.75" style="151" customWidth="1"/>
    <col min="9773" max="9773" width="4.375" style="151" bestFit="1" customWidth="1"/>
    <col min="9774" max="9776" width="11.75" style="151" customWidth="1"/>
    <col min="9777" max="9777" width="11.75" style="151" bestFit="1" customWidth="1"/>
    <col min="9778" max="9778" width="11.75" style="151" customWidth="1"/>
    <col min="9779" max="9779" width="9" style="151" customWidth="1"/>
    <col min="9780" max="9780" width="23.125" style="151" bestFit="1" customWidth="1"/>
    <col min="9781" max="9976" width="9" style="151" customWidth="1"/>
    <col min="9977" max="9984" width="3.75" style="151"/>
    <col min="9985" max="10028" width="3.75" style="151" customWidth="1"/>
    <col min="10029" max="10029" width="4.375" style="151" bestFit="1" customWidth="1"/>
    <col min="10030" max="10032" width="11.75" style="151" customWidth="1"/>
    <col min="10033" max="10033" width="11.75" style="151" bestFit="1" customWidth="1"/>
    <col min="10034" max="10034" width="11.75" style="151" customWidth="1"/>
    <col min="10035" max="10035" width="9" style="151" customWidth="1"/>
    <col min="10036" max="10036" width="23.125" style="151" bestFit="1" customWidth="1"/>
    <col min="10037" max="10232" width="9" style="151" customWidth="1"/>
    <col min="10233" max="10240" width="3.75" style="151"/>
    <col min="10241" max="10284" width="3.75" style="151" customWidth="1"/>
    <col min="10285" max="10285" width="4.375" style="151" bestFit="1" customWidth="1"/>
    <col min="10286" max="10288" width="11.75" style="151" customWidth="1"/>
    <col min="10289" max="10289" width="11.75" style="151" bestFit="1" customWidth="1"/>
    <col min="10290" max="10290" width="11.75" style="151" customWidth="1"/>
    <col min="10291" max="10291" width="9" style="151" customWidth="1"/>
    <col min="10292" max="10292" width="23.125" style="151" bestFit="1" customWidth="1"/>
    <col min="10293" max="10488" width="9" style="151" customWidth="1"/>
    <col min="10489" max="10496" width="3.75" style="151"/>
    <col min="10497" max="10540" width="3.75" style="151" customWidth="1"/>
    <col min="10541" max="10541" width="4.375" style="151" bestFit="1" customWidth="1"/>
    <col min="10542" max="10544" width="11.75" style="151" customWidth="1"/>
    <col min="10545" max="10545" width="11.75" style="151" bestFit="1" customWidth="1"/>
    <col min="10546" max="10546" width="11.75" style="151" customWidth="1"/>
    <col min="10547" max="10547" width="9" style="151" customWidth="1"/>
    <col min="10548" max="10548" width="23.125" style="151" bestFit="1" customWidth="1"/>
    <col min="10549" max="10744" width="9" style="151" customWidth="1"/>
    <col min="10745" max="10752" width="3.75" style="151"/>
    <col min="10753" max="10796" width="3.75" style="151" customWidth="1"/>
    <col min="10797" max="10797" width="4.375" style="151" bestFit="1" customWidth="1"/>
    <col min="10798" max="10800" width="11.75" style="151" customWidth="1"/>
    <col min="10801" max="10801" width="11.75" style="151" bestFit="1" customWidth="1"/>
    <col min="10802" max="10802" width="11.75" style="151" customWidth="1"/>
    <col min="10803" max="10803" width="9" style="151" customWidth="1"/>
    <col min="10804" max="10804" width="23.125" style="151" bestFit="1" customWidth="1"/>
    <col min="10805" max="11000" width="9" style="151" customWidth="1"/>
    <col min="11001" max="11008" width="3.75" style="151"/>
    <col min="11009" max="11052" width="3.75" style="151" customWidth="1"/>
    <col min="11053" max="11053" width="4.375" style="151" bestFit="1" customWidth="1"/>
    <col min="11054" max="11056" width="11.75" style="151" customWidth="1"/>
    <col min="11057" max="11057" width="11.75" style="151" bestFit="1" customWidth="1"/>
    <col min="11058" max="11058" width="11.75" style="151" customWidth="1"/>
    <col min="11059" max="11059" width="9" style="151" customWidth="1"/>
    <col min="11060" max="11060" width="23.125" style="151" bestFit="1" customWidth="1"/>
    <col min="11061" max="11256" width="9" style="151" customWidth="1"/>
    <col min="11257" max="11264" width="3.75" style="151"/>
    <col min="11265" max="11308" width="3.75" style="151" customWidth="1"/>
    <col min="11309" max="11309" width="4.375" style="151" bestFit="1" customWidth="1"/>
    <col min="11310" max="11312" width="11.75" style="151" customWidth="1"/>
    <col min="11313" max="11313" width="11.75" style="151" bestFit="1" customWidth="1"/>
    <col min="11314" max="11314" width="11.75" style="151" customWidth="1"/>
    <col min="11315" max="11315" width="9" style="151" customWidth="1"/>
    <col min="11316" max="11316" width="23.125" style="151" bestFit="1" customWidth="1"/>
    <col min="11317" max="11512" width="9" style="151" customWidth="1"/>
    <col min="11513" max="11520" width="3.75" style="151"/>
    <col min="11521" max="11564" width="3.75" style="151" customWidth="1"/>
    <col min="11565" max="11565" width="4.375" style="151" bestFit="1" customWidth="1"/>
    <col min="11566" max="11568" width="11.75" style="151" customWidth="1"/>
    <col min="11569" max="11569" width="11.75" style="151" bestFit="1" customWidth="1"/>
    <col min="11570" max="11570" width="11.75" style="151" customWidth="1"/>
    <col min="11571" max="11571" width="9" style="151" customWidth="1"/>
    <col min="11572" max="11572" width="23.125" style="151" bestFit="1" customWidth="1"/>
    <col min="11573" max="11768" width="9" style="151" customWidth="1"/>
    <col min="11769" max="11776" width="3.75" style="151"/>
    <col min="11777" max="11820" width="3.75" style="151" customWidth="1"/>
    <col min="11821" max="11821" width="4.375" style="151" bestFit="1" customWidth="1"/>
    <col min="11822" max="11824" width="11.75" style="151" customWidth="1"/>
    <col min="11825" max="11825" width="11.75" style="151" bestFit="1" customWidth="1"/>
    <col min="11826" max="11826" width="11.75" style="151" customWidth="1"/>
    <col min="11827" max="11827" width="9" style="151" customWidth="1"/>
    <col min="11828" max="11828" width="23.125" style="151" bestFit="1" customWidth="1"/>
    <col min="11829" max="12024" width="9" style="151" customWidth="1"/>
    <col min="12025" max="12032" width="3.75" style="151"/>
    <col min="12033" max="12076" width="3.75" style="151" customWidth="1"/>
    <col min="12077" max="12077" width="4.375" style="151" bestFit="1" customWidth="1"/>
    <col min="12078" max="12080" width="11.75" style="151" customWidth="1"/>
    <col min="12081" max="12081" width="11.75" style="151" bestFit="1" customWidth="1"/>
    <col min="12082" max="12082" width="11.75" style="151" customWidth="1"/>
    <col min="12083" max="12083" width="9" style="151" customWidth="1"/>
    <col min="12084" max="12084" width="23.125" style="151" bestFit="1" customWidth="1"/>
    <col min="12085" max="12280" width="9" style="151" customWidth="1"/>
    <col min="12281" max="12288" width="3.75" style="151"/>
    <col min="12289" max="12332" width="3.75" style="151" customWidth="1"/>
    <col min="12333" max="12333" width="4.375" style="151" bestFit="1" customWidth="1"/>
    <col min="12334" max="12336" width="11.75" style="151" customWidth="1"/>
    <col min="12337" max="12337" width="11.75" style="151" bestFit="1" customWidth="1"/>
    <col min="12338" max="12338" width="11.75" style="151" customWidth="1"/>
    <col min="12339" max="12339" width="9" style="151" customWidth="1"/>
    <col min="12340" max="12340" width="23.125" style="151" bestFit="1" customWidth="1"/>
    <col min="12341" max="12536" width="9" style="151" customWidth="1"/>
    <col min="12537" max="12544" width="3.75" style="151"/>
    <col min="12545" max="12588" width="3.75" style="151" customWidth="1"/>
    <col min="12589" max="12589" width="4.375" style="151" bestFit="1" customWidth="1"/>
    <col min="12590" max="12592" width="11.75" style="151" customWidth="1"/>
    <col min="12593" max="12593" width="11.75" style="151" bestFit="1" customWidth="1"/>
    <col min="12594" max="12594" width="11.75" style="151" customWidth="1"/>
    <col min="12595" max="12595" width="9" style="151" customWidth="1"/>
    <col min="12596" max="12596" width="23.125" style="151" bestFit="1" customWidth="1"/>
    <col min="12597" max="12792" width="9" style="151" customWidth="1"/>
    <col min="12793" max="12800" width="3.75" style="151"/>
    <col min="12801" max="12844" width="3.75" style="151" customWidth="1"/>
    <col min="12845" max="12845" width="4.375" style="151" bestFit="1" customWidth="1"/>
    <col min="12846" max="12848" width="11.75" style="151" customWidth="1"/>
    <col min="12849" max="12849" width="11.75" style="151" bestFit="1" customWidth="1"/>
    <col min="12850" max="12850" width="11.75" style="151" customWidth="1"/>
    <col min="12851" max="12851" width="9" style="151" customWidth="1"/>
    <col min="12852" max="12852" width="23.125" style="151" bestFit="1" customWidth="1"/>
    <col min="12853" max="13048" width="9" style="151" customWidth="1"/>
    <col min="13049" max="13056" width="3.75" style="151"/>
    <col min="13057" max="13100" width="3.75" style="151" customWidth="1"/>
    <col min="13101" max="13101" width="4.375" style="151" bestFit="1" customWidth="1"/>
    <col min="13102" max="13104" width="11.75" style="151" customWidth="1"/>
    <col min="13105" max="13105" width="11.75" style="151" bestFit="1" customWidth="1"/>
    <col min="13106" max="13106" width="11.75" style="151" customWidth="1"/>
    <col min="13107" max="13107" width="9" style="151" customWidth="1"/>
    <col min="13108" max="13108" width="23.125" style="151" bestFit="1" customWidth="1"/>
    <col min="13109" max="13304" width="9" style="151" customWidth="1"/>
    <col min="13305" max="13312" width="3.75" style="151"/>
    <col min="13313" max="13356" width="3.75" style="151" customWidth="1"/>
    <col min="13357" max="13357" width="4.375" style="151" bestFit="1" customWidth="1"/>
    <col min="13358" max="13360" width="11.75" style="151" customWidth="1"/>
    <col min="13361" max="13361" width="11.75" style="151" bestFit="1" customWidth="1"/>
    <col min="13362" max="13362" width="11.75" style="151" customWidth="1"/>
    <col min="13363" max="13363" width="9" style="151" customWidth="1"/>
    <col min="13364" max="13364" width="23.125" style="151" bestFit="1" customWidth="1"/>
    <col min="13365" max="13560" width="9" style="151" customWidth="1"/>
    <col min="13561" max="13568" width="3.75" style="151"/>
    <col min="13569" max="13612" width="3.75" style="151" customWidth="1"/>
    <col min="13613" max="13613" width="4.375" style="151" bestFit="1" customWidth="1"/>
    <col min="13614" max="13616" width="11.75" style="151" customWidth="1"/>
    <col min="13617" max="13617" width="11.75" style="151" bestFit="1" customWidth="1"/>
    <col min="13618" max="13618" width="11.75" style="151" customWidth="1"/>
    <col min="13619" max="13619" width="9" style="151" customWidth="1"/>
    <col min="13620" max="13620" width="23.125" style="151" bestFit="1" customWidth="1"/>
    <col min="13621" max="13816" width="9" style="151" customWidth="1"/>
    <col min="13817" max="13824" width="3.75" style="151"/>
    <col min="13825" max="13868" width="3.75" style="151" customWidth="1"/>
    <col min="13869" max="13869" width="4.375" style="151" bestFit="1" customWidth="1"/>
    <col min="13870" max="13872" width="11.75" style="151" customWidth="1"/>
    <col min="13873" max="13873" width="11.75" style="151" bestFit="1" customWidth="1"/>
    <col min="13874" max="13874" width="11.75" style="151" customWidth="1"/>
    <col min="13875" max="13875" width="9" style="151" customWidth="1"/>
    <col min="13876" max="13876" width="23.125" style="151" bestFit="1" customWidth="1"/>
    <col min="13877" max="14072" width="9" style="151" customWidth="1"/>
    <col min="14073" max="14080" width="3.75" style="151"/>
    <col min="14081" max="14124" width="3.75" style="151" customWidth="1"/>
    <col min="14125" max="14125" width="4.375" style="151" bestFit="1" customWidth="1"/>
    <col min="14126" max="14128" width="11.75" style="151" customWidth="1"/>
    <col min="14129" max="14129" width="11.75" style="151" bestFit="1" customWidth="1"/>
    <col min="14130" max="14130" width="11.75" style="151" customWidth="1"/>
    <col min="14131" max="14131" width="9" style="151" customWidth="1"/>
    <col min="14132" max="14132" width="23.125" style="151" bestFit="1" customWidth="1"/>
    <col min="14133" max="14328" width="9" style="151" customWidth="1"/>
    <col min="14329" max="14336" width="3.75" style="151"/>
    <col min="14337" max="14380" width="3.75" style="151" customWidth="1"/>
    <col min="14381" max="14381" width="4.375" style="151" bestFit="1" customWidth="1"/>
    <col min="14382" max="14384" width="11.75" style="151" customWidth="1"/>
    <col min="14385" max="14385" width="11.75" style="151" bestFit="1" customWidth="1"/>
    <col min="14386" max="14386" width="11.75" style="151" customWidth="1"/>
    <col min="14387" max="14387" width="9" style="151" customWidth="1"/>
    <col min="14388" max="14388" width="23.125" style="151" bestFit="1" customWidth="1"/>
    <col min="14389" max="14584" width="9" style="151" customWidth="1"/>
    <col min="14585" max="14592" width="3.75" style="151"/>
    <col min="14593" max="14636" width="3.75" style="151" customWidth="1"/>
    <col min="14637" max="14637" width="4.375" style="151" bestFit="1" customWidth="1"/>
    <col min="14638" max="14640" width="11.75" style="151" customWidth="1"/>
    <col min="14641" max="14641" width="11.75" style="151" bestFit="1" customWidth="1"/>
    <col min="14642" max="14642" width="11.75" style="151" customWidth="1"/>
    <col min="14643" max="14643" width="9" style="151" customWidth="1"/>
    <col min="14644" max="14644" width="23.125" style="151" bestFit="1" customWidth="1"/>
    <col min="14645" max="14840" width="9" style="151" customWidth="1"/>
    <col min="14841" max="14848" width="3.75" style="151"/>
    <col min="14849" max="14892" width="3.75" style="151" customWidth="1"/>
    <col min="14893" max="14893" width="4.375" style="151" bestFit="1" customWidth="1"/>
    <col min="14894" max="14896" width="11.75" style="151" customWidth="1"/>
    <col min="14897" max="14897" width="11.75" style="151" bestFit="1" customWidth="1"/>
    <col min="14898" max="14898" width="11.75" style="151" customWidth="1"/>
    <col min="14899" max="14899" width="9" style="151" customWidth="1"/>
    <col min="14900" max="14900" width="23.125" style="151" bestFit="1" customWidth="1"/>
    <col min="14901" max="15096" width="9" style="151" customWidth="1"/>
    <col min="15097" max="15104" width="3.75" style="151"/>
    <col min="15105" max="15148" width="3.75" style="151" customWidth="1"/>
    <col min="15149" max="15149" width="4.375" style="151" bestFit="1" customWidth="1"/>
    <col min="15150" max="15152" width="11.75" style="151" customWidth="1"/>
    <col min="15153" max="15153" width="11.75" style="151" bestFit="1" customWidth="1"/>
    <col min="15154" max="15154" width="11.75" style="151" customWidth="1"/>
    <col min="15155" max="15155" width="9" style="151" customWidth="1"/>
    <col min="15156" max="15156" width="23.125" style="151" bestFit="1" customWidth="1"/>
    <col min="15157" max="15352" width="9" style="151" customWidth="1"/>
    <col min="15353" max="15360" width="3.75" style="151"/>
    <col min="15361" max="15404" width="3.75" style="151" customWidth="1"/>
    <col min="15405" max="15405" width="4.375" style="151" bestFit="1" customWidth="1"/>
    <col min="15406" max="15408" width="11.75" style="151" customWidth="1"/>
    <col min="15409" max="15409" width="11.75" style="151" bestFit="1" customWidth="1"/>
    <col min="15410" max="15410" width="11.75" style="151" customWidth="1"/>
    <col min="15411" max="15411" width="9" style="151" customWidth="1"/>
    <col min="15412" max="15412" width="23.125" style="151" bestFit="1" customWidth="1"/>
    <col min="15413" max="15608" width="9" style="151" customWidth="1"/>
    <col min="15609" max="15616" width="3.75" style="151"/>
    <col min="15617" max="15660" width="3.75" style="151" customWidth="1"/>
    <col min="15661" max="15661" width="4.375" style="151" bestFit="1" customWidth="1"/>
    <col min="15662" max="15664" width="11.75" style="151" customWidth="1"/>
    <col min="15665" max="15665" width="11.75" style="151" bestFit="1" customWidth="1"/>
    <col min="15666" max="15666" width="11.75" style="151" customWidth="1"/>
    <col min="15667" max="15667" width="9" style="151" customWidth="1"/>
    <col min="15668" max="15668" width="23.125" style="151" bestFit="1" customWidth="1"/>
    <col min="15669" max="15864" width="9" style="151" customWidth="1"/>
    <col min="15865" max="15872" width="3.75" style="151"/>
    <col min="15873" max="15916" width="3.75" style="151" customWidth="1"/>
    <col min="15917" max="15917" width="4.375" style="151" bestFit="1" customWidth="1"/>
    <col min="15918" max="15920" width="11.75" style="151" customWidth="1"/>
    <col min="15921" max="15921" width="11.75" style="151" bestFit="1" customWidth="1"/>
    <col min="15922" max="15922" width="11.75" style="151" customWidth="1"/>
    <col min="15923" max="15923" width="9" style="151" customWidth="1"/>
    <col min="15924" max="15924" width="23.125" style="151" bestFit="1" customWidth="1"/>
    <col min="15925" max="16120" width="9" style="151" customWidth="1"/>
    <col min="16121" max="16128" width="3.75" style="151"/>
    <col min="16129" max="16172" width="3.75" style="151" customWidth="1"/>
    <col min="16173" max="16173" width="4.375" style="151" bestFit="1" customWidth="1"/>
    <col min="16174" max="16176" width="11.75" style="151" customWidth="1"/>
    <col min="16177" max="16177" width="11.75" style="151" bestFit="1" customWidth="1"/>
    <col min="16178" max="16178" width="11.75" style="151" customWidth="1"/>
    <col min="16179" max="16179" width="9" style="151" customWidth="1"/>
    <col min="16180" max="16180" width="23.125" style="151" bestFit="1" customWidth="1"/>
    <col min="16181" max="16376" width="9" style="151" customWidth="1"/>
    <col min="16377" max="16384" width="3.75" style="151"/>
  </cols>
  <sheetData>
    <row r="1" spans="1:52" ht="27" customHeight="1">
      <c r="A1" s="464" t="s">
        <v>417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5"/>
      <c r="AV1" s="465"/>
      <c r="AW1" s="465"/>
      <c r="AX1" s="465"/>
      <c r="AY1" s="465"/>
      <c r="AZ1" s="150"/>
    </row>
    <row r="2" spans="1:52" ht="21" customHeight="1"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52" ht="44.25">
      <c r="A3" s="467" t="s">
        <v>332</v>
      </c>
      <c r="B3" s="467"/>
      <c r="C3" s="467"/>
      <c r="D3" s="467"/>
      <c r="E3" s="467" t="str">
        <f ca="1">A5</f>
        <v>ＳＵＧＡＯ ＳＣ</v>
      </c>
      <c r="F3" s="467"/>
      <c r="G3" s="467"/>
      <c r="H3" s="467"/>
      <c r="I3" s="451" t="str">
        <f ca="1">A7</f>
        <v>ＦＣアネーロ宇都宮 U10</v>
      </c>
      <c r="J3" s="451"/>
      <c r="K3" s="451"/>
      <c r="L3" s="451"/>
      <c r="M3" s="451" t="str">
        <f ca="1">A9</f>
        <v>ＦＣアリーバ</v>
      </c>
      <c r="N3" s="451"/>
      <c r="O3" s="451"/>
      <c r="P3" s="451"/>
      <c r="Q3" s="451" t="str">
        <f ca="1">A11</f>
        <v>雀宮ＦＣ</v>
      </c>
      <c r="R3" s="451"/>
      <c r="S3" s="451"/>
      <c r="T3" s="451"/>
      <c r="U3" s="467" t="str">
        <f ca="1">A13</f>
        <v>ブラッドレスＳＳ</v>
      </c>
      <c r="V3" s="467"/>
      <c r="W3" s="467"/>
      <c r="X3" s="467"/>
      <c r="Y3" s="451" t="str">
        <f ca="1">A15</f>
        <v>上河内ＪＳＣ</v>
      </c>
      <c r="Z3" s="451"/>
      <c r="AA3" s="451"/>
      <c r="AB3" s="451"/>
      <c r="AC3" s="451" t="str">
        <f ca="1">A17</f>
        <v>清原ＳＳＳ</v>
      </c>
      <c r="AD3" s="451"/>
      <c r="AE3" s="451"/>
      <c r="AF3" s="451"/>
      <c r="AG3" s="451" t="str">
        <f ca="1">A19</f>
        <v>緑が丘ＹＦＣ</v>
      </c>
      <c r="AH3" s="451"/>
      <c r="AI3" s="451"/>
      <c r="AJ3" s="451"/>
      <c r="AK3" s="451" t="str">
        <f ca="1">A21</f>
        <v>ＦＣペンサーレ</v>
      </c>
      <c r="AL3" s="451"/>
      <c r="AM3" s="451"/>
      <c r="AN3" s="451"/>
      <c r="AO3" s="451" t="str">
        <f ca="1">A23</f>
        <v>富士見ＳＳＳ</v>
      </c>
      <c r="AP3" s="451"/>
      <c r="AQ3" s="451"/>
      <c r="AR3" s="451"/>
      <c r="AS3" s="154" t="s">
        <v>333</v>
      </c>
      <c r="AT3" s="155" t="s">
        <v>334</v>
      </c>
      <c r="AU3" s="156" t="s">
        <v>335</v>
      </c>
      <c r="AV3" s="156" t="s">
        <v>336</v>
      </c>
      <c r="AW3" s="156" t="s">
        <v>337</v>
      </c>
      <c r="AX3" s="157" t="s">
        <v>338</v>
      </c>
      <c r="AY3" s="158" t="s">
        <v>339</v>
      </c>
      <c r="AZ3" s="159"/>
    </row>
    <row r="4" spans="1:52" ht="17.25" customHeight="1">
      <c r="A4" s="452" t="s">
        <v>340</v>
      </c>
      <c r="B4" s="453"/>
      <c r="C4" s="453"/>
      <c r="D4" s="453"/>
      <c r="E4" s="454"/>
      <c r="F4" s="455"/>
      <c r="G4" s="455"/>
      <c r="H4" s="456"/>
      <c r="I4" s="445" t="str">
        <f>IF(OR(J4="",L4=""),"",IF(J4&gt;L4,"○",IF(J4&lt;L4,"×",IF(J4=L4,"△"))))</f>
        <v>×</v>
      </c>
      <c r="J4" s="439">
        <v>0</v>
      </c>
      <c r="K4" s="441" t="s">
        <v>460</v>
      </c>
      <c r="L4" s="443">
        <v>2</v>
      </c>
      <c r="M4" s="445" t="str">
        <f>IF(OR(N4="",P4=""),"",IF(N4&gt;P4,"○",IF(N4&lt;P4,"×",IF(N4=P4,"△"))))</f>
        <v>×</v>
      </c>
      <c r="N4" s="512">
        <v>0</v>
      </c>
      <c r="O4" s="513" t="s">
        <v>37</v>
      </c>
      <c r="P4" s="514">
        <v>1</v>
      </c>
      <c r="Q4" s="515" t="str">
        <f>IF(OR(R4="",T4=""),"",IF(R4&gt;T4,"○",IF(R4&lt;T4,"×",IF(R4=T4,"△"))))</f>
        <v>○</v>
      </c>
      <c r="R4" s="516">
        <v>3</v>
      </c>
      <c r="S4" s="513" t="s">
        <v>341</v>
      </c>
      <c r="T4" s="517">
        <v>1</v>
      </c>
      <c r="U4" s="515" t="str">
        <f>IF(OR(V4="",X4=""),"",IF(V4&gt;X4,"○",IF(V4&lt;X4,"×",IF(V4=X4,"△"))))</f>
        <v>×</v>
      </c>
      <c r="V4" s="512">
        <v>1</v>
      </c>
      <c r="W4" s="513" t="s">
        <v>341</v>
      </c>
      <c r="X4" s="514">
        <v>2</v>
      </c>
      <c r="Y4" s="515" t="str">
        <f>IF(OR(Z4="",AB4=""),"",IF(Z4&gt;AB4,"○",IF(Z4&lt;AB4,"×",IF(Z4=AB4,"△"))))</f>
        <v>×</v>
      </c>
      <c r="Z4" s="512">
        <v>1</v>
      </c>
      <c r="AA4" s="513" t="s">
        <v>341</v>
      </c>
      <c r="AB4" s="514">
        <v>2</v>
      </c>
      <c r="AC4" s="515" t="str">
        <f>IF(OR(AD4="",AF4=""),"",IF(AD4&gt;AF4,"○",IF(AD4&lt;AF4,"×",IF(AD4=AF4,"△"))))</f>
        <v>○</v>
      </c>
      <c r="AD4" s="518">
        <v>4</v>
      </c>
      <c r="AE4" s="513" t="s">
        <v>341</v>
      </c>
      <c r="AF4" s="517">
        <v>3</v>
      </c>
      <c r="AG4" s="515" t="str">
        <f>IF(OR(AH4="",AJ4=""),"",IF(AH4&gt;AJ4,"○",IF(AH4&lt;AJ4,"×",IF(AH4=AJ4,"△"))))</f>
        <v>×</v>
      </c>
      <c r="AH4" s="512">
        <v>1</v>
      </c>
      <c r="AI4" s="513" t="s">
        <v>341</v>
      </c>
      <c r="AJ4" s="519">
        <v>3</v>
      </c>
      <c r="AK4" s="515" t="str">
        <f>IF(OR(AL4="",AN4=""),"",IF(AL4&gt;AN4,"○",IF(AL4&lt;AN4,"×",IF(AL4=AN4,"△"))))</f>
        <v>○</v>
      </c>
      <c r="AL4" s="512">
        <v>3</v>
      </c>
      <c r="AM4" s="513" t="s">
        <v>341</v>
      </c>
      <c r="AN4" s="519">
        <v>0</v>
      </c>
      <c r="AO4" s="515" t="str">
        <f>IF(OR(AP4="",AR4=""),"",IF(AP4&gt;AR4,"○",IF(AP4&lt;AR4,"×",IF(AP4=AR4,"△"))))</f>
        <v>○</v>
      </c>
      <c r="AP4" s="439">
        <v>2</v>
      </c>
      <c r="AQ4" s="441" t="s">
        <v>460</v>
      </c>
      <c r="AR4" s="496">
        <v>1</v>
      </c>
      <c r="AS4" s="487">
        <f>COUNTIF(E4:AR5,"○")+COUNTIF(E4:AR5,"×")+COUNTIF(E4:AR5,"△")</f>
        <v>9</v>
      </c>
      <c r="AT4" s="489">
        <f>COUNTIF(E4:AR5,"○")*3+COUNTIF(E4:AR5,"△")</f>
        <v>12</v>
      </c>
      <c r="AU4" s="491">
        <f>IF(AS4=0,0,AT4/(AS4*3))</f>
        <v>0.44444444444444442</v>
      </c>
      <c r="AV4" s="476">
        <f>SUM(F4,J4,N4,R4,V4,Z4,AD4,AH4,AL4,AP4)-SUM(H4,L4,P4,T4,X4,AB4,AF4,AJ4,AN4,AR4)</f>
        <v>0</v>
      </c>
      <c r="AW4" s="476">
        <f>SUM(F4,J4,N4,R4,V4,Z4,AD4,AH4,AL4,AP4,)</f>
        <v>15</v>
      </c>
      <c r="AX4" s="474">
        <f>RANK(AU4,$AU$4:$AU$23)</f>
        <v>6</v>
      </c>
      <c r="AY4" s="476">
        <f>RANK(AU4,$AU$4:$AU$65)</f>
        <v>16</v>
      </c>
      <c r="AZ4" s="160"/>
    </row>
    <row r="5" spans="1:52" ht="17.25" customHeight="1">
      <c r="A5" s="477" t="str">
        <f ca="1">INDIRECT("U10組合せ!c"&amp;(ROW()-1)/2+4)</f>
        <v>ＳＵＧＡＯ ＳＣ</v>
      </c>
      <c r="B5" s="478"/>
      <c r="C5" s="478"/>
      <c r="D5" s="479"/>
      <c r="E5" s="457"/>
      <c r="F5" s="458"/>
      <c r="G5" s="458"/>
      <c r="H5" s="459"/>
      <c r="I5" s="446"/>
      <c r="J5" s="440"/>
      <c r="K5" s="442"/>
      <c r="L5" s="444"/>
      <c r="M5" s="446"/>
      <c r="N5" s="520"/>
      <c r="O5" s="521"/>
      <c r="P5" s="522"/>
      <c r="Q5" s="523"/>
      <c r="R5" s="524"/>
      <c r="S5" s="521"/>
      <c r="T5" s="525"/>
      <c r="U5" s="523"/>
      <c r="V5" s="520"/>
      <c r="W5" s="521"/>
      <c r="X5" s="522"/>
      <c r="Y5" s="523"/>
      <c r="Z5" s="520"/>
      <c r="AA5" s="521"/>
      <c r="AB5" s="522"/>
      <c r="AC5" s="523"/>
      <c r="AD5" s="526"/>
      <c r="AE5" s="521"/>
      <c r="AF5" s="525"/>
      <c r="AG5" s="523"/>
      <c r="AH5" s="520"/>
      <c r="AI5" s="521"/>
      <c r="AJ5" s="527"/>
      <c r="AK5" s="523"/>
      <c r="AL5" s="520"/>
      <c r="AM5" s="521"/>
      <c r="AN5" s="527"/>
      <c r="AO5" s="523"/>
      <c r="AP5" s="440"/>
      <c r="AQ5" s="442"/>
      <c r="AR5" s="497"/>
      <c r="AS5" s="488"/>
      <c r="AT5" s="490"/>
      <c r="AU5" s="492"/>
      <c r="AV5" s="493"/>
      <c r="AW5" s="493"/>
      <c r="AX5" s="475"/>
      <c r="AY5" s="475"/>
      <c r="AZ5" s="160"/>
    </row>
    <row r="6" spans="1:52" ht="17.25" customHeight="1">
      <c r="A6" s="452" t="s">
        <v>342</v>
      </c>
      <c r="B6" s="453"/>
      <c r="C6" s="453"/>
      <c r="D6" s="480"/>
      <c r="E6" s="481" t="str">
        <f>IF(OR(F6="",H6=""),"",IF(F6&gt;H6,"○",IF(F6&lt;H6,"×",IF(F6=H6,"△"))))</f>
        <v>○</v>
      </c>
      <c r="F6" s="483">
        <f>IF(L4="","",L4)</f>
        <v>2</v>
      </c>
      <c r="G6" s="449" t="s">
        <v>343</v>
      </c>
      <c r="H6" s="485">
        <f>IF(J4="","",J4)</f>
        <v>0</v>
      </c>
      <c r="I6" s="454"/>
      <c r="J6" s="455"/>
      <c r="K6" s="455"/>
      <c r="L6" s="456"/>
      <c r="M6" s="445" t="str">
        <f>IF(OR(N6="",P6=""),"",IF(N6&gt;P6,"○",IF(N6&lt;P6,"×",IF(N6=P6,"△"))))</f>
        <v>○</v>
      </c>
      <c r="N6" s="439">
        <v>8</v>
      </c>
      <c r="O6" s="441" t="s">
        <v>37</v>
      </c>
      <c r="P6" s="443">
        <v>0</v>
      </c>
      <c r="Q6" s="515" t="str">
        <f>IF(OR(R6="",T6=""),"",IF(R6&gt;T6,"○",IF(R6&lt;T6,"×",IF(R6=T6,"△"))))</f>
        <v>○</v>
      </c>
      <c r="R6" s="512">
        <v>3</v>
      </c>
      <c r="S6" s="513" t="s">
        <v>341</v>
      </c>
      <c r="T6" s="514">
        <v>0</v>
      </c>
      <c r="U6" s="515" t="str">
        <f>IF(OR(V6="",X6=""),"",IF(V6&gt;X6,"○",IF(V6&lt;X6,"×",IF(V6=X6,"△"))))</f>
        <v>○</v>
      </c>
      <c r="V6" s="518">
        <v>3</v>
      </c>
      <c r="W6" s="513" t="s">
        <v>341</v>
      </c>
      <c r="X6" s="517">
        <v>0</v>
      </c>
      <c r="Y6" s="515" t="str">
        <f>IF(OR(Z6="",AB6=""),"",IF(Z6&gt;AB6,"○",IF(Z6&lt;AB6,"×",IF(Z6=AB6,"△"))))</f>
        <v>○</v>
      </c>
      <c r="Z6" s="512">
        <v>4</v>
      </c>
      <c r="AA6" s="513" t="s">
        <v>341</v>
      </c>
      <c r="AB6" s="514">
        <v>0</v>
      </c>
      <c r="AC6" s="515" t="str">
        <f>IF(OR(AD6="",AF6=""),"",IF(AD6&gt;AF6,"○",IF(AD6&lt;AF6,"×",IF(AD6=AF6,"△"))))</f>
        <v>○</v>
      </c>
      <c r="AD6" s="512">
        <v>4</v>
      </c>
      <c r="AE6" s="513" t="s">
        <v>341</v>
      </c>
      <c r="AF6" s="514">
        <v>2</v>
      </c>
      <c r="AG6" s="515" t="str">
        <f>IF(OR(AH6="",AJ6=""),"",IF(AH6&gt;AJ6,"○",IF(AH6&lt;AJ6,"×",IF(AH6=AJ6,"△"))))</f>
        <v>○</v>
      </c>
      <c r="AH6" s="518">
        <v>1</v>
      </c>
      <c r="AI6" s="513" t="s">
        <v>341</v>
      </c>
      <c r="AJ6" s="517">
        <v>0</v>
      </c>
      <c r="AK6" s="515" t="str">
        <f>IF(OR(AL6="",AN6=""),"",IF(AL6&gt;AN6,"○",IF(AL6&lt;AN6,"×",IF(AL6=AN6,"△"))))</f>
        <v>○</v>
      </c>
      <c r="AL6" s="512">
        <v>4</v>
      </c>
      <c r="AM6" s="513" t="s">
        <v>341</v>
      </c>
      <c r="AN6" s="519">
        <v>0</v>
      </c>
      <c r="AO6" s="515" t="str">
        <f>IF(OR(AP6="",AR6=""),"",IF(AP6&gt;AR6,"○",IF(AP6&lt;AR6,"×",IF(AP6=AR6,"△"))))</f>
        <v>○</v>
      </c>
      <c r="AP6" s="512">
        <v>3</v>
      </c>
      <c r="AQ6" s="513" t="s">
        <v>37</v>
      </c>
      <c r="AR6" s="528">
        <v>0</v>
      </c>
      <c r="AS6" s="487">
        <f>COUNTIF(E6:AR7,"○")+COUNTIF(E6:AR7,"×")+COUNTIF(E6:AR7,"△")</f>
        <v>9</v>
      </c>
      <c r="AT6" s="489">
        <f>COUNTIF(E6:AR7,"○")*3+COUNTIF(E6:AR7,"△")</f>
        <v>27</v>
      </c>
      <c r="AU6" s="491">
        <f>IF(AS6=0,0,AT6/(AS6*3))</f>
        <v>1</v>
      </c>
      <c r="AV6" s="476">
        <f>SUM(F6,J6,N6,R6,V6,Z6,AD6,AH6,AL6,AP6)-SUM(H6,L6,P6,T6,X6,AB6,AF6,AJ6,AN6,AR6)</f>
        <v>30</v>
      </c>
      <c r="AW6" s="476">
        <f t="shared" ref="AW6" si="0">SUM(F6,J6,N6,R6,V6,Z6,AD6,AH6,AL6,AP6,)</f>
        <v>32</v>
      </c>
      <c r="AX6" s="474">
        <f t="shared" ref="AX6" si="1">RANK(AU6,$AU$4:$AU$23)</f>
        <v>1</v>
      </c>
      <c r="AY6" s="476">
        <f t="shared" ref="AY6" si="2">RANK(AU6,$AU$4:$AU$65)</f>
        <v>1</v>
      </c>
      <c r="AZ6" s="160"/>
    </row>
    <row r="7" spans="1:52" ht="17.25" customHeight="1">
      <c r="A7" s="477" t="str">
        <f ca="1">INDIRECT("U10組合せ!c"&amp;(ROW()-1)/2+4)</f>
        <v>ＦＣアネーロ宇都宮 U10</v>
      </c>
      <c r="B7" s="478"/>
      <c r="C7" s="478"/>
      <c r="D7" s="479"/>
      <c r="E7" s="482"/>
      <c r="F7" s="484"/>
      <c r="G7" s="450"/>
      <c r="H7" s="486"/>
      <c r="I7" s="457"/>
      <c r="J7" s="458"/>
      <c r="K7" s="458"/>
      <c r="L7" s="459"/>
      <c r="M7" s="446"/>
      <c r="N7" s="440"/>
      <c r="O7" s="442"/>
      <c r="P7" s="444"/>
      <c r="Q7" s="523"/>
      <c r="R7" s="520"/>
      <c r="S7" s="521"/>
      <c r="T7" s="522"/>
      <c r="U7" s="523"/>
      <c r="V7" s="526"/>
      <c r="W7" s="521"/>
      <c r="X7" s="525"/>
      <c r="Y7" s="523"/>
      <c r="Z7" s="520"/>
      <c r="AA7" s="521"/>
      <c r="AB7" s="522"/>
      <c r="AC7" s="523"/>
      <c r="AD7" s="520"/>
      <c r="AE7" s="521"/>
      <c r="AF7" s="522"/>
      <c r="AG7" s="523"/>
      <c r="AH7" s="526"/>
      <c r="AI7" s="521"/>
      <c r="AJ7" s="525"/>
      <c r="AK7" s="523"/>
      <c r="AL7" s="520"/>
      <c r="AM7" s="521"/>
      <c r="AN7" s="527"/>
      <c r="AO7" s="523"/>
      <c r="AP7" s="520"/>
      <c r="AQ7" s="521"/>
      <c r="AR7" s="529"/>
      <c r="AS7" s="488"/>
      <c r="AT7" s="490"/>
      <c r="AU7" s="492"/>
      <c r="AV7" s="493"/>
      <c r="AW7" s="493"/>
      <c r="AX7" s="475"/>
      <c r="AY7" s="475"/>
      <c r="AZ7" s="160"/>
    </row>
    <row r="8" spans="1:52" ht="17.25" customHeight="1">
      <c r="A8" s="452" t="s">
        <v>344</v>
      </c>
      <c r="B8" s="453"/>
      <c r="C8" s="453"/>
      <c r="D8" s="480"/>
      <c r="E8" s="481" t="str">
        <f>IF(OR(F8="",H8=""),"",IF(F8&gt;H8,"○",IF(F8&lt;H8,"×",IF(F8=H8,"△"))))</f>
        <v>○</v>
      </c>
      <c r="F8" s="483">
        <f>IF(P4="","",P4)</f>
        <v>1</v>
      </c>
      <c r="G8" s="449" t="s">
        <v>343</v>
      </c>
      <c r="H8" s="485">
        <f>IF(N4="","",N4)</f>
        <v>0</v>
      </c>
      <c r="I8" s="481" t="str">
        <f>IF(OR(J8="",L8=""),"",IF(J8&gt;L8,"○",IF(J8&lt;L8,"×",IF(J8=L8,"△"))))</f>
        <v>×</v>
      </c>
      <c r="J8" s="483">
        <f>IF(P6="","",P6)</f>
        <v>0</v>
      </c>
      <c r="K8" s="449" t="s">
        <v>343</v>
      </c>
      <c r="L8" s="485">
        <f>IF(N6="","",N6)</f>
        <v>8</v>
      </c>
      <c r="M8" s="454"/>
      <c r="N8" s="455"/>
      <c r="O8" s="455"/>
      <c r="P8" s="456"/>
      <c r="Q8" s="445" t="str">
        <f>IF(OR(R8="",T8=""),"",IF(R8&gt;T8,"○",IF(R8&lt;T8,"×",IF(R8=T8,"△"))))</f>
        <v>×</v>
      </c>
      <c r="R8" s="439">
        <v>0</v>
      </c>
      <c r="S8" s="441" t="s">
        <v>460</v>
      </c>
      <c r="T8" s="443">
        <v>1</v>
      </c>
      <c r="U8" s="445" t="str">
        <f>IF(OR(V8="",X8=""),"",IF(V8&gt;X8,"○",IF(V8&lt;X8,"×",IF(V8=X8,"△"))))</f>
        <v>○</v>
      </c>
      <c r="V8" s="512">
        <v>1</v>
      </c>
      <c r="W8" s="513" t="s">
        <v>341</v>
      </c>
      <c r="X8" s="514">
        <v>0</v>
      </c>
      <c r="Y8" s="515" t="str">
        <f>IF(OR(Z8="",AB8=""),"",IF(Z8&gt;AB8,"○",IF(Z8&lt;AB8,"×",IF(Z8=AB8,"△"))))</f>
        <v>×</v>
      </c>
      <c r="Z8" s="518">
        <v>1</v>
      </c>
      <c r="AA8" s="513" t="s">
        <v>341</v>
      </c>
      <c r="AB8" s="517">
        <v>2</v>
      </c>
      <c r="AC8" s="515" t="str">
        <f>IF(OR(AD8="",AF8=""),"",IF(AD8&gt;AF8,"○",IF(AD8&lt;AF8,"×",IF(AD8=AF8,"△"))))</f>
        <v>×</v>
      </c>
      <c r="AD8" s="512">
        <v>0</v>
      </c>
      <c r="AE8" s="449" t="s">
        <v>341</v>
      </c>
      <c r="AF8" s="462">
        <v>1</v>
      </c>
      <c r="AG8" s="445" t="str">
        <f>IF(OR(AH8="",AJ8=""),"",IF(AH8&gt;AJ8,"○",IF(AH8&lt;AJ8,"×",IF(AH8=AJ8,"△"))))</f>
        <v>×</v>
      </c>
      <c r="AH8" s="460">
        <v>0</v>
      </c>
      <c r="AI8" s="449" t="s">
        <v>341</v>
      </c>
      <c r="AJ8" s="462">
        <v>1</v>
      </c>
      <c r="AK8" s="445" t="str">
        <f>IF(OR(AL8="",AN8=""),"",IF(AL8&gt;AN8,"○",IF(AL8&lt;AN8,"×",IF(AL8=AN8,"△"))))</f>
        <v>×</v>
      </c>
      <c r="AL8" s="472">
        <v>0</v>
      </c>
      <c r="AM8" s="449" t="s">
        <v>341</v>
      </c>
      <c r="AN8" s="449">
        <v>2</v>
      </c>
      <c r="AO8" s="445" t="str">
        <f>IF(OR(AP8="",AR8=""),"",IF(AP8&gt;AR8,"○",IF(AP8&lt;AR8,"×",IF(AP8=AR8,"△"))))</f>
        <v>△</v>
      </c>
      <c r="AP8" s="472">
        <v>1</v>
      </c>
      <c r="AQ8" s="449" t="s">
        <v>48</v>
      </c>
      <c r="AR8" s="470">
        <v>1</v>
      </c>
      <c r="AS8" s="487">
        <f>COUNTIF(E8:AR9,"○")+COUNTIF(E8:AR9,"×")+COUNTIF(E8:AR9,"△")</f>
        <v>9</v>
      </c>
      <c r="AT8" s="489">
        <f>COUNTIF(E8:AR9,"○")*3+COUNTIF(E8:AR9,"△")</f>
        <v>7</v>
      </c>
      <c r="AU8" s="491">
        <f>IF(AS8=0,0,AT8/(AS8*3))</f>
        <v>0.25925925925925924</v>
      </c>
      <c r="AV8" s="476">
        <f>SUM(F8,J8,N8,R8,V8,Z8,AD8,AH8,AL8,AP8)-SUM(H8,L8,P8,T8,X8,AB8,AF8,AJ8,AN8,AR8)</f>
        <v>-12</v>
      </c>
      <c r="AW8" s="476">
        <f t="shared" ref="AW8" si="3">SUM(F8,J8,N8,R8,V8,Z8,AD8,AH8,AL8,AP8,)</f>
        <v>4</v>
      </c>
      <c r="AX8" s="474">
        <f t="shared" ref="AX8" si="4">RANK(AU8,$AU$4:$AU$23)</f>
        <v>9</v>
      </c>
      <c r="AY8" s="476">
        <f t="shared" ref="AY8" si="5">RANK(AU8,$AU$4:$AU$65)</f>
        <v>22</v>
      </c>
      <c r="AZ8" s="160"/>
    </row>
    <row r="9" spans="1:52" ht="17.25" customHeight="1">
      <c r="A9" s="477" t="str">
        <f ca="1">INDIRECT("U10組合せ!c"&amp;(ROW()-1)/2+4)</f>
        <v>ＦＣアリーバ</v>
      </c>
      <c r="B9" s="478"/>
      <c r="C9" s="478"/>
      <c r="D9" s="479"/>
      <c r="E9" s="482"/>
      <c r="F9" s="484"/>
      <c r="G9" s="450"/>
      <c r="H9" s="486"/>
      <c r="I9" s="482"/>
      <c r="J9" s="484"/>
      <c r="K9" s="450"/>
      <c r="L9" s="486"/>
      <c r="M9" s="457"/>
      <c r="N9" s="458"/>
      <c r="O9" s="458"/>
      <c r="P9" s="459"/>
      <c r="Q9" s="446"/>
      <c r="R9" s="440"/>
      <c r="S9" s="442"/>
      <c r="T9" s="444"/>
      <c r="U9" s="446"/>
      <c r="V9" s="520"/>
      <c r="W9" s="521"/>
      <c r="X9" s="522"/>
      <c r="Y9" s="523"/>
      <c r="Z9" s="526"/>
      <c r="AA9" s="521"/>
      <c r="AB9" s="525"/>
      <c r="AC9" s="523"/>
      <c r="AD9" s="520"/>
      <c r="AE9" s="450"/>
      <c r="AF9" s="463"/>
      <c r="AG9" s="446"/>
      <c r="AH9" s="461"/>
      <c r="AI9" s="450"/>
      <c r="AJ9" s="463"/>
      <c r="AK9" s="446"/>
      <c r="AL9" s="473"/>
      <c r="AM9" s="450"/>
      <c r="AN9" s="450"/>
      <c r="AO9" s="446"/>
      <c r="AP9" s="473"/>
      <c r="AQ9" s="450"/>
      <c r="AR9" s="471"/>
      <c r="AS9" s="488"/>
      <c r="AT9" s="490"/>
      <c r="AU9" s="492"/>
      <c r="AV9" s="493"/>
      <c r="AW9" s="493"/>
      <c r="AX9" s="475"/>
      <c r="AY9" s="475"/>
      <c r="AZ9" s="160"/>
    </row>
    <row r="10" spans="1:52" ht="17.25" customHeight="1">
      <c r="A10" s="452" t="s">
        <v>345</v>
      </c>
      <c r="B10" s="453"/>
      <c r="C10" s="453"/>
      <c r="D10" s="480"/>
      <c r="E10" s="481" t="str">
        <f>IF(OR(F10="",H10=""),"",IF(F10&gt;H10,"○",IF(F10&lt;H10,"×",IF(F10=H10,"△"))))</f>
        <v>×</v>
      </c>
      <c r="F10" s="483">
        <f>IF(T4="","",T4)</f>
        <v>1</v>
      </c>
      <c r="G10" s="449" t="s">
        <v>343</v>
      </c>
      <c r="H10" s="485">
        <f>IF(R4="","",R4)</f>
        <v>3</v>
      </c>
      <c r="I10" s="481" t="str">
        <f>IF(OR(J10="",L10=""),"",IF(J10&gt;L10,"○",IF(J10&lt;L10,"×",IF(J10=L10,"△"))))</f>
        <v>×</v>
      </c>
      <c r="J10" s="472">
        <f>IF(T6="","",T6)</f>
        <v>0</v>
      </c>
      <c r="K10" s="449" t="s">
        <v>343</v>
      </c>
      <c r="L10" s="470">
        <f>IF(R6="","",R6)</f>
        <v>3</v>
      </c>
      <c r="M10" s="481" t="str">
        <f>IF(OR(N10="",P10=""),"",IF(N10&gt;P10,"○",IF(N10&lt;P10,"×",IF(N10=P10,"△"))))</f>
        <v>○</v>
      </c>
      <c r="N10" s="483">
        <f>IF(T8="","",T8)</f>
        <v>1</v>
      </c>
      <c r="O10" s="449" t="s">
        <v>343</v>
      </c>
      <c r="P10" s="485">
        <f>IF(R8="","",R8)</f>
        <v>0</v>
      </c>
      <c r="Q10" s="454"/>
      <c r="R10" s="455"/>
      <c r="S10" s="455"/>
      <c r="T10" s="456"/>
      <c r="U10" s="445" t="str">
        <f>IF(OR(V10="",X10=""),"",IF(V10&gt;X10,"○",IF(V10&lt;X10,"×",IF(V10=X10,"△"))))</f>
        <v>○</v>
      </c>
      <c r="V10" s="439">
        <v>2</v>
      </c>
      <c r="W10" s="441" t="s">
        <v>37</v>
      </c>
      <c r="X10" s="443">
        <v>0</v>
      </c>
      <c r="Y10" s="515" t="str">
        <f>IF(OR(Z10="",AB10=""),"",IF(Z10&gt;AB10,"○",IF(Z10&lt;AB10,"×",IF(Z10=AB10,"△"))))</f>
        <v>○</v>
      </c>
      <c r="Z10" s="512">
        <v>2</v>
      </c>
      <c r="AA10" s="513" t="s">
        <v>341</v>
      </c>
      <c r="AB10" s="514">
        <v>1</v>
      </c>
      <c r="AC10" s="515" t="str">
        <f>IF(OR(AD10="",AF10=""),"",IF(AD10&gt;AF10,"○",IF(AD10&lt;AF10,"×",IF(AD10=AF10,"△"))))</f>
        <v>×</v>
      </c>
      <c r="AD10" s="518">
        <v>0</v>
      </c>
      <c r="AE10" s="449" t="s">
        <v>341</v>
      </c>
      <c r="AF10" s="470">
        <v>1</v>
      </c>
      <c r="AG10" s="445" t="str">
        <f>IF(OR(AH10="",AJ10=""),"",IF(AH10&gt;AJ10,"○",IF(AH10&lt;AJ10,"×",IF(AH10=AJ10,"△"))))</f>
        <v>△</v>
      </c>
      <c r="AH10" s="460">
        <v>1</v>
      </c>
      <c r="AI10" s="449" t="s">
        <v>341</v>
      </c>
      <c r="AJ10" s="462">
        <v>1</v>
      </c>
      <c r="AK10" s="445" t="str">
        <f>IF(OR(AL10="",AN10=""),"",IF(AL10&gt;AN10,"○",IF(AL10&lt;AN10,"×",IF(AL10=AN10,"△"))))</f>
        <v>○</v>
      </c>
      <c r="AL10" s="460">
        <v>1</v>
      </c>
      <c r="AM10" s="449" t="s">
        <v>341</v>
      </c>
      <c r="AN10" s="494">
        <v>0</v>
      </c>
      <c r="AO10" s="445" t="str">
        <f>IF(OR(AP10="",AR10=""),"",IF(AP10&gt;AR10,"○",IF(AP10&lt;AR10,"×",IF(AP10=AR10,"△"))))</f>
        <v>○</v>
      </c>
      <c r="AP10" s="460">
        <v>1</v>
      </c>
      <c r="AQ10" s="449" t="s">
        <v>341</v>
      </c>
      <c r="AR10" s="462">
        <v>0</v>
      </c>
      <c r="AS10" s="487">
        <f>COUNTIF(E10:AR11,"○")+COUNTIF(E10:AR11,"×")+COUNTIF(E10:AR11,"△")</f>
        <v>9</v>
      </c>
      <c r="AT10" s="489">
        <f>COUNTIF(E10:AR11,"○")*3+COUNTIF(E10:AR11,"△")</f>
        <v>16</v>
      </c>
      <c r="AU10" s="491">
        <f>IF(AS10=0,0,AT10/(AS10*3))</f>
        <v>0.59259259259259256</v>
      </c>
      <c r="AV10" s="476">
        <f>SUM(F10,J10,N10,R10,V10,Z10,AD10,AH10,AL10,AP10)-SUM(H10,L10,P10,T10,X10,AB10,AF10,AJ10,AN10,AR10)</f>
        <v>0</v>
      </c>
      <c r="AW10" s="476">
        <f t="shared" ref="AW10" si="6">SUM(F10,J10,N10,R10,V10,Z10,AD10,AH10,AL10,AP10,)</f>
        <v>9</v>
      </c>
      <c r="AX10" s="474">
        <f t="shared" ref="AX10" si="7">RANK(AU10,$AU$4:$AU$23)</f>
        <v>3</v>
      </c>
      <c r="AY10" s="476">
        <f t="shared" ref="AY10" si="8">RANK(AU10,$AU$4:$AU$65)</f>
        <v>9</v>
      </c>
      <c r="AZ10" s="160"/>
    </row>
    <row r="11" spans="1:52" ht="17.25" customHeight="1">
      <c r="A11" s="477" t="str">
        <f ca="1">INDIRECT("U10組合せ!c"&amp;(ROW()-1)/2+4)</f>
        <v>雀宮ＦＣ</v>
      </c>
      <c r="B11" s="478"/>
      <c r="C11" s="478"/>
      <c r="D11" s="479"/>
      <c r="E11" s="482"/>
      <c r="F11" s="484"/>
      <c r="G11" s="450"/>
      <c r="H11" s="486"/>
      <c r="I11" s="482"/>
      <c r="J11" s="473"/>
      <c r="K11" s="450"/>
      <c r="L11" s="471"/>
      <c r="M11" s="482"/>
      <c r="N11" s="484"/>
      <c r="O11" s="450"/>
      <c r="P11" s="486"/>
      <c r="Q11" s="457"/>
      <c r="R11" s="458"/>
      <c r="S11" s="458"/>
      <c r="T11" s="459"/>
      <c r="U11" s="446"/>
      <c r="V11" s="440"/>
      <c r="W11" s="442"/>
      <c r="X11" s="444"/>
      <c r="Y11" s="523"/>
      <c r="Z11" s="520"/>
      <c r="AA11" s="521"/>
      <c r="AB11" s="522"/>
      <c r="AC11" s="523"/>
      <c r="AD11" s="526"/>
      <c r="AE11" s="450"/>
      <c r="AF11" s="471"/>
      <c r="AG11" s="446"/>
      <c r="AH11" s="461"/>
      <c r="AI11" s="450"/>
      <c r="AJ11" s="463"/>
      <c r="AK11" s="446"/>
      <c r="AL11" s="461"/>
      <c r="AM11" s="450"/>
      <c r="AN11" s="495"/>
      <c r="AO11" s="446"/>
      <c r="AP11" s="461"/>
      <c r="AQ11" s="450"/>
      <c r="AR11" s="463"/>
      <c r="AS11" s="488"/>
      <c r="AT11" s="490"/>
      <c r="AU11" s="492"/>
      <c r="AV11" s="493"/>
      <c r="AW11" s="493"/>
      <c r="AX11" s="475"/>
      <c r="AY11" s="475"/>
      <c r="AZ11" s="160"/>
    </row>
    <row r="12" spans="1:52" ht="17.25" customHeight="1">
      <c r="A12" s="452" t="s">
        <v>346</v>
      </c>
      <c r="B12" s="453"/>
      <c r="C12" s="453"/>
      <c r="D12" s="480"/>
      <c r="E12" s="481" t="str">
        <f>IF(OR(F12="",H12=""),"",IF(F12&gt;H12,"○",IF(F12&lt;H12,"×",IF(F12=H12,"△"))))</f>
        <v>○</v>
      </c>
      <c r="F12" s="483">
        <f>IF(X4="","",X4)</f>
        <v>2</v>
      </c>
      <c r="G12" s="449" t="s">
        <v>343</v>
      </c>
      <c r="H12" s="485">
        <f>IF(V4="","",V4)</f>
        <v>1</v>
      </c>
      <c r="I12" s="481" t="str">
        <f>IF(OR(J12="",L12=""),"",IF(J12&gt;L12,"○",IF(J12&lt;L12,"×",IF(J12=L12,"△"))))</f>
        <v>×</v>
      </c>
      <c r="J12" s="472">
        <f>IF(X6="","",X6)</f>
        <v>0</v>
      </c>
      <c r="K12" s="449" t="s">
        <v>343</v>
      </c>
      <c r="L12" s="470">
        <f>IF(V6="","",V6)</f>
        <v>3</v>
      </c>
      <c r="M12" s="481" t="str">
        <f>IF(OR(N12="",P12=""),"",IF(N12&gt;P12,"○",IF(N12&lt;P12,"×",IF(N12=P12,"△"))))</f>
        <v>×</v>
      </c>
      <c r="N12" s="483">
        <f>IF(X8="","",X8)</f>
        <v>0</v>
      </c>
      <c r="O12" s="449" t="s">
        <v>343</v>
      </c>
      <c r="P12" s="485">
        <f>IF(V8="","",V8)</f>
        <v>1</v>
      </c>
      <c r="Q12" s="481" t="str">
        <f>IF(OR(R12="",T12=""),"",IF(R12&gt;T12,"○",IF(R12&lt;T12,"×",IF(R12=T12,"△"))))</f>
        <v>×</v>
      </c>
      <c r="R12" s="472">
        <f>IF(X10="","",X10)</f>
        <v>0</v>
      </c>
      <c r="S12" s="449" t="s">
        <v>343</v>
      </c>
      <c r="T12" s="470">
        <f>IF(V10="","",V10)</f>
        <v>2</v>
      </c>
      <c r="U12" s="454"/>
      <c r="V12" s="455"/>
      <c r="W12" s="455"/>
      <c r="X12" s="456"/>
      <c r="Y12" s="445" t="str">
        <f>IF(OR(Z12="",AB12=""),"",IF(Z12&gt;AB12,"○",IF(Z12&lt;AB12,"×",IF(Z12=AB12,"△"))))</f>
        <v>△</v>
      </c>
      <c r="Z12" s="439">
        <v>1</v>
      </c>
      <c r="AA12" s="441" t="s">
        <v>37</v>
      </c>
      <c r="AB12" s="443">
        <v>1</v>
      </c>
      <c r="AC12" s="445" t="str">
        <f>IF(OR(AD12="",AF12=""),"",IF(AD12&gt;AF12,"○",IF(AD12&lt;AF12,"×",IF(AD12=AF12,"△"))))</f>
        <v>△</v>
      </c>
      <c r="AD12" s="512">
        <v>0</v>
      </c>
      <c r="AE12" s="513" t="s">
        <v>341</v>
      </c>
      <c r="AF12" s="514">
        <v>0</v>
      </c>
      <c r="AG12" s="515" t="str">
        <f>IF(OR(AH12="",AJ12=""),"",IF(AH12&gt;AJ12,"○",IF(AH12&lt;AJ12,"×",IF(AH12=AJ12,"△"))))</f>
        <v>×</v>
      </c>
      <c r="AH12" s="518">
        <v>0</v>
      </c>
      <c r="AI12" s="513" t="s">
        <v>341</v>
      </c>
      <c r="AJ12" s="517">
        <v>2</v>
      </c>
      <c r="AK12" s="515" t="str">
        <f>IF(OR(AL12="",AN12=""),"",IF(AL12&gt;AN12,"○",IF(AL12&lt;AN12,"×",IF(AL12=AN12,"△"))))</f>
        <v>×</v>
      </c>
      <c r="AL12" s="512">
        <v>0</v>
      </c>
      <c r="AM12" s="513" t="s">
        <v>341</v>
      </c>
      <c r="AN12" s="494">
        <v>1</v>
      </c>
      <c r="AO12" s="445" t="str">
        <f>IF(OR(AP12="",AR12=""),"",IF(AP12&gt;AR12,"○",IF(AP12&lt;AR12,"×",IF(AP12=AR12,"△"))))</f>
        <v>×</v>
      </c>
      <c r="AP12" s="460">
        <v>0</v>
      </c>
      <c r="AQ12" s="449" t="s">
        <v>341</v>
      </c>
      <c r="AR12" s="462">
        <v>4</v>
      </c>
      <c r="AS12" s="487">
        <f>COUNTIF(E12:AR13,"○")+COUNTIF(E12:AR13,"×")+COUNTIF(E12:AR13,"△")</f>
        <v>9</v>
      </c>
      <c r="AT12" s="489">
        <f>COUNTIF(E12:AR13,"○")*3+COUNTIF(E12:AR13,"△")</f>
        <v>5</v>
      </c>
      <c r="AU12" s="491">
        <f>IF(AS12=0,0,AT12/(AS12*3))</f>
        <v>0.18518518518518517</v>
      </c>
      <c r="AV12" s="476">
        <f>SUM(F12,J12,N12,R12,V12,Z12,AD12,AH12,AL12,AP12)-SUM(H12,L12,P12,T12,X12,AB12,AF12,AJ12,AN12,AR12)</f>
        <v>-12</v>
      </c>
      <c r="AW12" s="476">
        <f t="shared" ref="AW12" si="9">SUM(F12,J12,N12,R12,V12,Z12,AD12,AH12,AL12,AP12,)</f>
        <v>3</v>
      </c>
      <c r="AX12" s="474">
        <f t="shared" ref="AX12" si="10">RANK(AU12,$AU$4:$AU$23)</f>
        <v>10</v>
      </c>
      <c r="AY12" s="476">
        <f t="shared" ref="AY12" si="11">RANK(AU12,$AU$4:$AU$65)</f>
        <v>25</v>
      </c>
      <c r="AZ12" s="160"/>
    </row>
    <row r="13" spans="1:52" ht="17.25" customHeight="1">
      <c r="A13" s="477" t="str">
        <f ca="1">INDIRECT("U10組合せ!c"&amp;(ROW()-1)/2+4)</f>
        <v>ブラッドレスＳＳ</v>
      </c>
      <c r="B13" s="478"/>
      <c r="C13" s="478"/>
      <c r="D13" s="479"/>
      <c r="E13" s="482"/>
      <c r="F13" s="484"/>
      <c r="G13" s="450"/>
      <c r="H13" s="486"/>
      <c r="I13" s="482"/>
      <c r="J13" s="473"/>
      <c r="K13" s="450"/>
      <c r="L13" s="471"/>
      <c r="M13" s="482"/>
      <c r="N13" s="484"/>
      <c r="O13" s="450"/>
      <c r="P13" s="486"/>
      <c r="Q13" s="482"/>
      <c r="R13" s="473"/>
      <c r="S13" s="450"/>
      <c r="T13" s="471"/>
      <c r="U13" s="457"/>
      <c r="V13" s="458"/>
      <c r="W13" s="458"/>
      <c r="X13" s="459"/>
      <c r="Y13" s="446"/>
      <c r="Z13" s="440"/>
      <c r="AA13" s="442"/>
      <c r="AB13" s="444"/>
      <c r="AC13" s="446"/>
      <c r="AD13" s="520"/>
      <c r="AE13" s="521"/>
      <c r="AF13" s="522"/>
      <c r="AG13" s="523"/>
      <c r="AH13" s="526"/>
      <c r="AI13" s="521"/>
      <c r="AJ13" s="525"/>
      <c r="AK13" s="523"/>
      <c r="AL13" s="520"/>
      <c r="AM13" s="521"/>
      <c r="AN13" s="495"/>
      <c r="AO13" s="446"/>
      <c r="AP13" s="461"/>
      <c r="AQ13" s="450"/>
      <c r="AR13" s="463"/>
      <c r="AS13" s="488"/>
      <c r="AT13" s="490"/>
      <c r="AU13" s="492"/>
      <c r="AV13" s="493"/>
      <c r="AW13" s="493"/>
      <c r="AX13" s="475"/>
      <c r="AY13" s="475"/>
      <c r="AZ13" s="160"/>
    </row>
    <row r="14" spans="1:52" ht="17.25" customHeight="1">
      <c r="A14" s="452" t="s">
        <v>347</v>
      </c>
      <c r="B14" s="453"/>
      <c r="C14" s="453"/>
      <c r="D14" s="480"/>
      <c r="E14" s="481" t="str">
        <f>IF(OR(F14="",H14=""),"",IF(F14&gt;H14,"○",IF(F14&lt;H14,"×",IF(F14=H14,"△"))))</f>
        <v>○</v>
      </c>
      <c r="F14" s="483">
        <f>IF(AB4="","",AB4)</f>
        <v>2</v>
      </c>
      <c r="G14" s="449" t="s">
        <v>343</v>
      </c>
      <c r="H14" s="485">
        <f>IF(Z4="","",Z4)</f>
        <v>1</v>
      </c>
      <c r="I14" s="481" t="str">
        <f>IF(OR(J14="",L14=""),"",IF(J14&gt;L14,"○",IF(J14&lt;L14,"×",IF(J14=L14,"△"))))</f>
        <v>×</v>
      </c>
      <c r="J14" s="472">
        <f>IF(AB6="","",AB6)</f>
        <v>0</v>
      </c>
      <c r="K14" s="449" t="s">
        <v>343</v>
      </c>
      <c r="L14" s="470">
        <f>IF(Z6="","",Z6)</f>
        <v>4</v>
      </c>
      <c r="M14" s="481" t="str">
        <f>IF(OR(N14="",P14=""),"",IF(N14&gt;P14,"○",IF(N14&lt;P14,"×",IF(N14=P14,"△"))))</f>
        <v>○</v>
      </c>
      <c r="N14" s="483">
        <f>IF(AB8="","",AB8)</f>
        <v>2</v>
      </c>
      <c r="O14" s="449" t="s">
        <v>343</v>
      </c>
      <c r="P14" s="485">
        <f>IF(Z8="","",Z8)</f>
        <v>1</v>
      </c>
      <c r="Q14" s="481" t="str">
        <f>IF(OR(R14="",T14=""),"",IF(R14&gt;T14,"○",IF(R14&lt;T14,"×",IF(R14=T14,"△"))))</f>
        <v>×</v>
      </c>
      <c r="R14" s="472">
        <f>IF(AB10="","",AB10)</f>
        <v>1</v>
      </c>
      <c r="S14" s="449" t="s">
        <v>343</v>
      </c>
      <c r="T14" s="470">
        <f>IF(Z10="","",Z10)</f>
        <v>2</v>
      </c>
      <c r="U14" s="481" t="str">
        <f>IF(OR(V14="",X14=""),"",IF(V14&gt;X14,"○",IF(V14&lt;X14,"×",IF(V14=X14,"△"))))</f>
        <v>△</v>
      </c>
      <c r="V14" s="472">
        <f>IF(AB12="","",AB12)</f>
        <v>1</v>
      </c>
      <c r="W14" s="449" t="s">
        <v>343</v>
      </c>
      <c r="X14" s="470">
        <f>IF(Z12="","",Z12)</f>
        <v>1</v>
      </c>
      <c r="Y14" s="454"/>
      <c r="Z14" s="455"/>
      <c r="AA14" s="455"/>
      <c r="AB14" s="456"/>
      <c r="AC14" s="445" t="str">
        <f>IF(OR(AD14="",AF14=""),"",IF(AD14&gt;AF14,"○",IF(AD14&lt;AF14,"×",IF(AD14=AF14,"△"))))</f>
        <v>×</v>
      </c>
      <c r="AD14" s="439">
        <v>1</v>
      </c>
      <c r="AE14" s="441" t="s">
        <v>460</v>
      </c>
      <c r="AF14" s="443">
        <v>3</v>
      </c>
      <c r="AG14" s="515" t="str">
        <f>IF(OR(AH14="",AJ14=""),"",IF(AH14&gt;AJ14,"○",IF(AH14&lt;AJ14,"×",IF(AH14=AJ14,"△"))))</f>
        <v>×</v>
      </c>
      <c r="AH14" s="512">
        <v>1</v>
      </c>
      <c r="AI14" s="513" t="s">
        <v>341</v>
      </c>
      <c r="AJ14" s="514">
        <v>3</v>
      </c>
      <c r="AK14" s="515" t="str">
        <f>IF(OR(AL14="",AN14=""),"",IF(AL14&gt;AN14,"○",IF(AL14&lt;AN14,"×",IF(AL14=AN14,"△"))))</f>
        <v>○</v>
      </c>
      <c r="AL14" s="518">
        <v>3</v>
      </c>
      <c r="AM14" s="513" t="s">
        <v>341</v>
      </c>
      <c r="AN14" s="449">
        <v>0</v>
      </c>
      <c r="AO14" s="445" t="str">
        <f>IF(OR(AP14="",AR14=""),"",IF(AP14&gt;AR14,"○",IF(AP14&lt;AR14,"×",IF(AP14=AR14,"△"))))</f>
        <v>○</v>
      </c>
      <c r="AP14" s="472">
        <v>4</v>
      </c>
      <c r="AQ14" s="449" t="s">
        <v>341</v>
      </c>
      <c r="AR14" s="470">
        <v>3</v>
      </c>
      <c r="AS14" s="487">
        <f>COUNTIF(E14:AR15,"○")+COUNTIF(E14:AR15,"×")+COUNTIF(E14:AR15,"△")</f>
        <v>9</v>
      </c>
      <c r="AT14" s="489">
        <f>COUNTIF(E14:AR15,"○")*3+COUNTIF(E14:AR15,"△")</f>
        <v>13</v>
      </c>
      <c r="AU14" s="491">
        <f>IF(AS14=0,0,AT14/(AS14*3))</f>
        <v>0.48148148148148145</v>
      </c>
      <c r="AV14" s="476">
        <f>SUM(F14,J14,N14,R14,V14,Z14,AD14,AH14,AL14,AP14)-SUM(H14,L14,P14,T14,X14,AB14,AF14,AJ14,AN14,AR14)</f>
        <v>-3</v>
      </c>
      <c r="AW14" s="476">
        <f t="shared" ref="AW14" si="12">SUM(F14,J14,N14,R14,V14,Z14,AD14,AH14,AL14,AP14,)</f>
        <v>15</v>
      </c>
      <c r="AX14" s="474">
        <f t="shared" ref="AX14" si="13">RANK(AU14,$AU$4:$AU$23)</f>
        <v>4</v>
      </c>
      <c r="AY14" s="476">
        <f t="shared" ref="AY14" si="14">RANK(AU14,$AU$4:$AU$65)</f>
        <v>13</v>
      </c>
      <c r="AZ14" s="160"/>
    </row>
    <row r="15" spans="1:52" ht="17.25" customHeight="1">
      <c r="A15" s="477" t="str">
        <f ca="1">INDIRECT("U10組合せ!c"&amp;(ROW()-1)/2+4)</f>
        <v>上河内ＪＳＣ</v>
      </c>
      <c r="B15" s="478"/>
      <c r="C15" s="478"/>
      <c r="D15" s="479"/>
      <c r="E15" s="482"/>
      <c r="F15" s="484"/>
      <c r="G15" s="450"/>
      <c r="H15" s="486"/>
      <c r="I15" s="482"/>
      <c r="J15" s="473"/>
      <c r="K15" s="450"/>
      <c r="L15" s="471"/>
      <c r="M15" s="482"/>
      <c r="N15" s="484"/>
      <c r="O15" s="450"/>
      <c r="P15" s="486"/>
      <c r="Q15" s="482"/>
      <c r="R15" s="473"/>
      <c r="S15" s="450"/>
      <c r="T15" s="471"/>
      <c r="U15" s="482"/>
      <c r="V15" s="473"/>
      <c r="W15" s="450"/>
      <c r="X15" s="471"/>
      <c r="Y15" s="457"/>
      <c r="Z15" s="458"/>
      <c r="AA15" s="458"/>
      <c r="AB15" s="459"/>
      <c r="AC15" s="446"/>
      <c r="AD15" s="440"/>
      <c r="AE15" s="442"/>
      <c r="AF15" s="444"/>
      <c r="AG15" s="523"/>
      <c r="AH15" s="520"/>
      <c r="AI15" s="521"/>
      <c r="AJ15" s="522"/>
      <c r="AK15" s="523"/>
      <c r="AL15" s="526"/>
      <c r="AM15" s="521"/>
      <c r="AN15" s="450"/>
      <c r="AO15" s="446"/>
      <c r="AP15" s="473"/>
      <c r="AQ15" s="450"/>
      <c r="AR15" s="471"/>
      <c r="AS15" s="488"/>
      <c r="AT15" s="490"/>
      <c r="AU15" s="492"/>
      <c r="AV15" s="493"/>
      <c r="AW15" s="493"/>
      <c r="AX15" s="475"/>
      <c r="AY15" s="475"/>
      <c r="AZ15" s="160"/>
    </row>
    <row r="16" spans="1:52" ht="17.25" customHeight="1">
      <c r="A16" s="452" t="s">
        <v>348</v>
      </c>
      <c r="B16" s="453"/>
      <c r="C16" s="453"/>
      <c r="D16" s="480"/>
      <c r="E16" s="481" t="str">
        <f>IF(OR(F16="",H16=""),"",IF(F16&gt;H16,"○",IF(F16&lt;H16,"×",IF(F16=H16,"△"))))</f>
        <v>×</v>
      </c>
      <c r="F16" s="483">
        <f>IF(AF4="","",AF4)</f>
        <v>3</v>
      </c>
      <c r="G16" s="449" t="s">
        <v>343</v>
      </c>
      <c r="H16" s="485">
        <f>IF(AD4="","",AD4)</f>
        <v>4</v>
      </c>
      <c r="I16" s="481" t="str">
        <f>IF(OR(J16="",L16=""),"",IF(J16&gt;L16,"○",IF(J16&lt;L16,"×",IF(J16=L16,"△"))))</f>
        <v>×</v>
      </c>
      <c r="J16" s="483">
        <f>IF(AF6="","",AF6)</f>
        <v>2</v>
      </c>
      <c r="K16" s="449" t="s">
        <v>343</v>
      </c>
      <c r="L16" s="485">
        <f>IF(AD6="","",AD6)</f>
        <v>4</v>
      </c>
      <c r="M16" s="481" t="str">
        <f>IF(OR(N16="",P16=""),"",IF(N16&gt;P16,"○",IF(N16&lt;P16,"×",IF(N16=P16,"△"))))</f>
        <v>○</v>
      </c>
      <c r="N16" s="483">
        <f>IF(AF8="","",AF8)</f>
        <v>1</v>
      </c>
      <c r="O16" s="449" t="s">
        <v>343</v>
      </c>
      <c r="P16" s="485">
        <f>IF(AD8="","",AD8)</f>
        <v>0</v>
      </c>
      <c r="Q16" s="481" t="str">
        <f>IF(OR(R16="",T16=""),"",IF(R16&gt;T16,"○",IF(R16&lt;T16,"×",IF(R16=T16,"△"))))</f>
        <v>○</v>
      </c>
      <c r="R16" s="483">
        <f>IF(AF10="","",AF10)</f>
        <v>1</v>
      </c>
      <c r="S16" s="449" t="s">
        <v>343</v>
      </c>
      <c r="T16" s="485">
        <f>IF(AD10="","",AD10)</f>
        <v>0</v>
      </c>
      <c r="U16" s="481" t="str">
        <f>IF(OR(V16="",X16=""),"",IF(V16&gt;X16,"○",IF(V16&lt;X16,"×",IF(V16=X16,"△"))))</f>
        <v>△</v>
      </c>
      <c r="V16" s="483">
        <f>IF(AF12="","",AF12)</f>
        <v>0</v>
      </c>
      <c r="W16" s="449" t="s">
        <v>343</v>
      </c>
      <c r="X16" s="485">
        <f>IF(AD12="","",AD12)</f>
        <v>0</v>
      </c>
      <c r="Y16" s="481" t="str">
        <f>IF(OR(Z16="",AB16=""),"",IF(Z16&gt;AB16,"○",IF(Z16&lt;AB16,"×",IF(Z16=AB16,"△"))))</f>
        <v>○</v>
      </c>
      <c r="Z16" s="483">
        <f>IF(AF14="","",AF14)</f>
        <v>3</v>
      </c>
      <c r="AA16" s="449" t="s">
        <v>343</v>
      </c>
      <c r="AB16" s="485">
        <f>IF(AD14="","",AD14)</f>
        <v>1</v>
      </c>
      <c r="AC16" s="454"/>
      <c r="AD16" s="455"/>
      <c r="AE16" s="455"/>
      <c r="AF16" s="456"/>
      <c r="AG16" s="445" t="str">
        <f>IF(OR(AH16="",AJ16=""),"",IF(AH16&gt;AJ16,"○",IF(AH16&lt;AJ16,"×",IF(AH16=AJ16,"△"))))</f>
        <v>○</v>
      </c>
      <c r="AH16" s="439">
        <v>1</v>
      </c>
      <c r="AI16" s="441" t="s">
        <v>460</v>
      </c>
      <c r="AJ16" s="468">
        <v>0</v>
      </c>
      <c r="AK16" s="445" t="str">
        <f>IF(OR(AL16="",AN16=""),"",IF(AL16&gt;AN16,"○",IF(AL16&lt;AN16,"×",IF(AL16=AN16,"△"))))</f>
        <v>×</v>
      </c>
      <c r="AL16" s="512">
        <v>1</v>
      </c>
      <c r="AM16" s="513" t="s">
        <v>341</v>
      </c>
      <c r="AN16" s="519">
        <v>2</v>
      </c>
      <c r="AO16" s="515" t="str">
        <f>IF(OR(AP16="",AR16=""),"",IF(AP16&gt;AR16,"○",IF(AP16&lt;AR16,"×",IF(AP16=AR16,"△"))))</f>
        <v>×</v>
      </c>
      <c r="AP16" s="512">
        <v>0</v>
      </c>
      <c r="AQ16" s="513" t="s">
        <v>341</v>
      </c>
      <c r="AR16" s="528">
        <v>1</v>
      </c>
      <c r="AS16" s="487">
        <f>COUNTIF(E16:AR17,"○")+COUNTIF(E16:AR17,"×")+COUNTIF(E16:AR17,"△")</f>
        <v>9</v>
      </c>
      <c r="AT16" s="489">
        <f>COUNTIF(E16:AR17,"○")*3+COUNTIF(E16:AR17,"△")</f>
        <v>13</v>
      </c>
      <c r="AU16" s="491">
        <f>IF(AS16=0,0,AT16/(AS16*3))</f>
        <v>0.48148148148148145</v>
      </c>
      <c r="AV16" s="476">
        <f>SUM(F16,J16,N16,R16,V16,Z16,AD16,AH16,AL16,AP16)-SUM(H16,L16,P16,T16,X16,AB16,AF16,AJ16,AN16,AR16)</f>
        <v>0</v>
      </c>
      <c r="AW16" s="476">
        <f t="shared" ref="AW16" si="15">SUM(F16,J16,N16,R16,V16,Z16,AD16,AH16,AL16,AP16,)</f>
        <v>12</v>
      </c>
      <c r="AX16" s="474">
        <f t="shared" ref="AX16" si="16">RANK(AU16,$AU$4:$AU$23)</f>
        <v>4</v>
      </c>
      <c r="AY16" s="476">
        <f t="shared" ref="AY16" si="17">RANK(AU16,$AU$4:$AU$65)</f>
        <v>13</v>
      </c>
      <c r="AZ16" s="160"/>
    </row>
    <row r="17" spans="1:52" ht="17.25" customHeight="1">
      <c r="A17" s="477" t="str">
        <f ca="1">INDIRECT("U10組合せ!c"&amp;(ROW()-1)/2+4)</f>
        <v>清原ＳＳＳ</v>
      </c>
      <c r="B17" s="478"/>
      <c r="C17" s="478"/>
      <c r="D17" s="479"/>
      <c r="E17" s="482"/>
      <c r="F17" s="484"/>
      <c r="G17" s="450"/>
      <c r="H17" s="486"/>
      <c r="I17" s="482"/>
      <c r="J17" s="484"/>
      <c r="K17" s="450"/>
      <c r="L17" s="486"/>
      <c r="M17" s="482"/>
      <c r="N17" s="484"/>
      <c r="O17" s="450"/>
      <c r="P17" s="486"/>
      <c r="Q17" s="482"/>
      <c r="R17" s="484"/>
      <c r="S17" s="450"/>
      <c r="T17" s="486"/>
      <c r="U17" s="482"/>
      <c r="V17" s="484"/>
      <c r="W17" s="450"/>
      <c r="X17" s="486"/>
      <c r="Y17" s="482"/>
      <c r="Z17" s="484"/>
      <c r="AA17" s="450"/>
      <c r="AB17" s="486"/>
      <c r="AC17" s="457"/>
      <c r="AD17" s="458"/>
      <c r="AE17" s="458"/>
      <c r="AF17" s="459"/>
      <c r="AG17" s="446"/>
      <c r="AH17" s="440"/>
      <c r="AI17" s="442"/>
      <c r="AJ17" s="469"/>
      <c r="AK17" s="446"/>
      <c r="AL17" s="520"/>
      <c r="AM17" s="521"/>
      <c r="AN17" s="527"/>
      <c r="AO17" s="523"/>
      <c r="AP17" s="520"/>
      <c r="AQ17" s="521"/>
      <c r="AR17" s="529"/>
      <c r="AS17" s="488"/>
      <c r="AT17" s="490"/>
      <c r="AU17" s="492"/>
      <c r="AV17" s="493"/>
      <c r="AW17" s="493"/>
      <c r="AX17" s="475"/>
      <c r="AY17" s="475"/>
      <c r="AZ17" s="160"/>
    </row>
    <row r="18" spans="1:52" ht="17.25" customHeight="1">
      <c r="A18" s="452" t="s">
        <v>349</v>
      </c>
      <c r="B18" s="453"/>
      <c r="C18" s="453"/>
      <c r="D18" s="480"/>
      <c r="E18" s="481" t="str">
        <f>IF(OR(F18="",H18=""),"",IF(F18&gt;H18,"○",IF(F18&lt;H18,"×",IF(F18=H18,"△"))))</f>
        <v>○</v>
      </c>
      <c r="F18" s="483">
        <f>IF(AJ4="","",AJ4)</f>
        <v>3</v>
      </c>
      <c r="G18" s="449" t="s">
        <v>343</v>
      </c>
      <c r="H18" s="485">
        <f>IF(AH4="","",AH4)</f>
        <v>1</v>
      </c>
      <c r="I18" s="481" t="str">
        <f>IF(OR(J18="",L18=""),"",IF(J18&gt;L18,"○",IF(J18&lt;L18,"×",IF(J18=L18,"△"))))</f>
        <v>×</v>
      </c>
      <c r="J18" s="483">
        <f>IF(AJ6="","",AJ6)</f>
        <v>0</v>
      </c>
      <c r="K18" s="449" t="s">
        <v>343</v>
      </c>
      <c r="L18" s="485">
        <f>IF(AH6="","",AH6)</f>
        <v>1</v>
      </c>
      <c r="M18" s="481" t="str">
        <f>IF(OR(N18="",P18=""),"",IF(N18&gt;P18,"○",IF(N18&lt;P18,"×",IF(N18=P18,"△"))))</f>
        <v>○</v>
      </c>
      <c r="N18" s="483">
        <f>IF(AJ8="","",AJ8)</f>
        <v>1</v>
      </c>
      <c r="O18" s="449" t="s">
        <v>343</v>
      </c>
      <c r="P18" s="485">
        <f>IF(AH8="","",AH8)</f>
        <v>0</v>
      </c>
      <c r="Q18" s="481" t="str">
        <f>IF(OR(R18="",T18=""),"",IF(R18&gt;T18,"○",IF(R18&lt;T18,"×",IF(R18=T18,"△"))))</f>
        <v>△</v>
      </c>
      <c r="R18" s="483">
        <f>IF(AJ10="","",AJ10)</f>
        <v>1</v>
      </c>
      <c r="S18" s="449" t="s">
        <v>343</v>
      </c>
      <c r="T18" s="485">
        <f>IF(AH10="","",AH10)</f>
        <v>1</v>
      </c>
      <c r="U18" s="481" t="str">
        <f>IF(OR(V18="",X18=""),"",IF(V18&gt;X18,"○",IF(V18&lt;X18,"×",IF(V18=X18,"△"))))</f>
        <v>○</v>
      </c>
      <c r="V18" s="483">
        <f>IF(AJ12="","",AJ12)</f>
        <v>2</v>
      </c>
      <c r="W18" s="449" t="s">
        <v>343</v>
      </c>
      <c r="X18" s="485">
        <f>IF(AH12="","",AH12)</f>
        <v>0</v>
      </c>
      <c r="Y18" s="481" t="str">
        <f>IF(OR(Z18="",AB18=""),"",IF(Z18&gt;AB18,"○",IF(Z18&lt;AB18,"×",IF(Z18=AB18,"△"))))</f>
        <v>○</v>
      </c>
      <c r="Z18" s="483">
        <f>IF(AJ14="","",AJ14)</f>
        <v>3</v>
      </c>
      <c r="AA18" s="449" t="s">
        <v>343</v>
      </c>
      <c r="AB18" s="485">
        <f>IF(AH14="","",AH14)</f>
        <v>1</v>
      </c>
      <c r="AC18" s="481" t="str">
        <f>IF(OR(AD18="",AF18=""),"",IF(AD18&gt;AF18,"○",IF(AD18&lt;AF18,"×",IF(AD18=AF18,"△"))))</f>
        <v>×</v>
      </c>
      <c r="AD18" s="483">
        <f>IF(AJ16="","",AJ16)</f>
        <v>0</v>
      </c>
      <c r="AE18" s="449" t="s">
        <v>343</v>
      </c>
      <c r="AF18" s="485">
        <f>IF(AH16="","",AH16)</f>
        <v>1</v>
      </c>
      <c r="AG18" s="454"/>
      <c r="AH18" s="455"/>
      <c r="AI18" s="455"/>
      <c r="AJ18" s="456"/>
      <c r="AK18" s="445" t="str">
        <f>IF(OR(AL18="",AN18=""),"",IF(AL18&gt;AN18,"○",IF(AL18&lt;AN18,"×",IF(AL18=AN18,"△"))))</f>
        <v>○</v>
      </c>
      <c r="AL18" s="439">
        <v>5</v>
      </c>
      <c r="AM18" s="441" t="s">
        <v>460</v>
      </c>
      <c r="AN18" s="468">
        <v>1</v>
      </c>
      <c r="AO18" s="515" t="str">
        <f>IF(OR(AP18="",AR18=""),"",IF(AP18&gt;AR18,"○",IF(AP18&lt;AR18,"×",IF(AP18=AR18,"△"))))</f>
        <v>○</v>
      </c>
      <c r="AP18" s="512">
        <v>1</v>
      </c>
      <c r="AQ18" s="513" t="s">
        <v>341</v>
      </c>
      <c r="AR18" s="519">
        <v>0</v>
      </c>
      <c r="AS18" s="487">
        <f>COUNTIF(E18:AR19,"○")+COUNTIF(E18:AR19,"×")+COUNTIF(E18:AR19,"△")</f>
        <v>9</v>
      </c>
      <c r="AT18" s="489">
        <f>COUNTIF(E18:AR19,"○")*3+COUNTIF(E18:AR19,"△")</f>
        <v>19</v>
      </c>
      <c r="AU18" s="491">
        <f>IF(AS18=0,0,AT18/(AS18*3))</f>
        <v>0.70370370370370372</v>
      </c>
      <c r="AV18" s="476">
        <f>SUM(F18,J18,N18,R18,V18,Z18,AD18,AH18,AL18,AP18)-SUM(H18,L18,P18,T18,X18,AB18,AF18,AJ18,AN18,AR18)</f>
        <v>10</v>
      </c>
      <c r="AW18" s="476">
        <f t="shared" ref="AW18" si="18">SUM(F18,J18,N18,R18,V18,Z18,AD18,AH18,AL18,AP18,)</f>
        <v>16</v>
      </c>
      <c r="AX18" s="474">
        <f t="shared" ref="AX18" si="19">RANK(AU18,$AU$4:$AU$23)</f>
        <v>2</v>
      </c>
      <c r="AY18" s="476">
        <f t="shared" ref="AY18" si="20">RANK(AU18,$AU$4:$AU$65)</f>
        <v>6</v>
      </c>
      <c r="AZ18" s="160"/>
    </row>
    <row r="19" spans="1:52" ht="17.25" customHeight="1">
      <c r="A19" s="477" t="str">
        <f ca="1">INDIRECT("U10組合せ!c"&amp;(ROW()-1)/2+4)</f>
        <v>緑が丘ＹＦＣ</v>
      </c>
      <c r="B19" s="478"/>
      <c r="C19" s="478"/>
      <c r="D19" s="479"/>
      <c r="E19" s="482"/>
      <c r="F19" s="484"/>
      <c r="G19" s="450"/>
      <c r="H19" s="486"/>
      <c r="I19" s="482"/>
      <c r="J19" s="484"/>
      <c r="K19" s="450"/>
      <c r="L19" s="486"/>
      <c r="M19" s="482"/>
      <c r="N19" s="484"/>
      <c r="O19" s="450"/>
      <c r="P19" s="486"/>
      <c r="Q19" s="482"/>
      <c r="R19" s="484"/>
      <c r="S19" s="450"/>
      <c r="T19" s="486"/>
      <c r="U19" s="482"/>
      <c r="V19" s="484"/>
      <c r="W19" s="450"/>
      <c r="X19" s="486"/>
      <c r="Y19" s="482"/>
      <c r="Z19" s="484"/>
      <c r="AA19" s="450"/>
      <c r="AB19" s="486"/>
      <c r="AC19" s="482"/>
      <c r="AD19" s="484"/>
      <c r="AE19" s="450"/>
      <c r="AF19" s="486"/>
      <c r="AG19" s="457"/>
      <c r="AH19" s="458"/>
      <c r="AI19" s="458"/>
      <c r="AJ19" s="459"/>
      <c r="AK19" s="446"/>
      <c r="AL19" s="440"/>
      <c r="AM19" s="442"/>
      <c r="AN19" s="469"/>
      <c r="AO19" s="523"/>
      <c r="AP19" s="520"/>
      <c r="AQ19" s="521"/>
      <c r="AR19" s="527"/>
      <c r="AS19" s="488"/>
      <c r="AT19" s="490"/>
      <c r="AU19" s="492"/>
      <c r="AV19" s="493"/>
      <c r="AW19" s="493"/>
      <c r="AX19" s="475"/>
      <c r="AY19" s="475"/>
      <c r="AZ19" s="160"/>
    </row>
    <row r="20" spans="1:52" ht="17.25" customHeight="1">
      <c r="A20" s="452" t="s">
        <v>350</v>
      </c>
      <c r="B20" s="453"/>
      <c r="C20" s="453"/>
      <c r="D20" s="480"/>
      <c r="E20" s="481" t="str">
        <f>IF(OR(F20="",H20=""),"",IF(F20&gt;H20,"○",IF(F20&lt;H20,"×",IF(F20=H20,"△"))))</f>
        <v>×</v>
      </c>
      <c r="F20" s="483">
        <f>IF(AN4="","",AN4)</f>
        <v>0</v>
      </c>
      <c r="G20" s="449" t="s">
        <v>343</v>
      </c>
      <c r="H20" s="485">
        <f>IF(AL4="","",AL4)</f>
        <v>3</v>
      </c>
      <c r="I20" s="481" t="str">
        <f>IF(OR(J20="",L20=""),"",IF(J20&gt;L20,"○",IF(J20&lt;L20,"×",IF(J20=L20,"△"))))</f>
        <v>×</v>
      </c>
      <c r="J20" s="483">
        <f>IF(AN6="","",AN6)</f>
        <v>0</v>
      </c>
      <c r="K20" s="449" t="s">
        <v>343</v>
      </c>
      <c r="L20" s="485">
        <f>IF(AL6="","",AL6)</f>
        <v>4</v>
      </c>
      <c r="M20" s="481" t="str">
        <f>IF(OR(N20="",P20=""),"",IF(N20&gt;P20,"○",IF(N20&lt;P20,"×",IF(N20=P20,"△"))))</f>
        <v>○</v>
      </c>
      <c r="N20" s="483">
        <f>IF(AN8="","",AN8)</f>
        <v>2</v>
      </c>
      <c r="O20" s="449" t="s">
        <v>343</v>
      </c>
      <c r="P20" s="485">
        <f>IF(AL8="","",AL8)</f>
        <v>0</v>
      </c>
      <c r="Q20" s="481" t="str">
        <f>IF(OR(R20="",T20=""),"",IF(R20&gt;T20,"○",IF(R20&lt;T20,"×",IF(R20=T20,"△"))))</f>
        <v>×</v>
      </c>
      <c r="R20" s="483">
        <f>IF(AN10="","",AN10)</f>
        <v>0</v>
      </c>
      <c r="S20" s="449" t="s">
        <v>343</v>
      </c>
      <c r="T20" s="485">
        <f>IF(AL10="","",AL10)</f>
        <v>1</v>
      </c>
      <c r="U20" s="481" t="str">
        <f>IF(OR(V20="",X20=""),"",IF(V20&gt;X20,"○",IF(V20&lt;X20,"×",IF(V20=X20,"△"))))</f>
        <v>○</v>
      </c>
      <c r="V20" s="483">
        <f>IF(AN12="","",AN12)</f>
        <v>1</v>
      </c>
      <c r="W20" s="449" t="s">
        <v>343</v>
      </c>
      <c r="X20" s="485">
        <f>IF(AL12="","",AL12)</f>
        <v>0</v>
      </c>
      <c r="Y20" s="481" t="str">
        <f>IF(OR(Z20="",AB20=""),"",IF(Z20&gt;AB20,"○",IF(Z20&lt;AB20,"×",IF(Z20=AB20,"△"))))</f>
        <v>×</v>
      </c>
      <c r="Z20" s="483">
        <f>IF(AN14="","",AN14)</f>
        <v>0</v>
      </c>
      <c r="AA20" s="449" t="s">
        <v>343</v>
      </c>
      <c r="AB20" s="485">
        <f>IF(AL14="","",AL14)</f>
        <v>3</v>
      </c>
      <c r="AC20" s="481" t="str">
        <f>IF(OR(AD20="",AF20=""),"",IF(AD20&gt;AF20,"○",IF(AD20&lt;AF20,"×",IF(AD20=AF20,"△"))))</f>
        <v>○</v>
      </c>
      <c r="AD20" s="483">
        <f>IF(AN16="","",AN16)</f>
        <v>2</v>
      </c>
      <c r="AE20" s="449" t="s">
        <v>343</v>
      </c>
      <c r="AF20" s="485">
        <f>IF(AL16="","",AL16)</f>
        <v>1</v>
      </c>
      <c r="AG20" s="481" t="str">
        <f>IF(OR(AH20="",AJ20=""),"",IF(AH20&gt;AJ20,"○",IF(AH20&lt;AJ20,"×",IF(AH20=AJ20,"△"))))</f>
        <v>×</v>
      </c>
      <c r="AH20" s="483">
        <f>IF(AN18="","",AN18)</f>
        <v>1</v>
      </c>
      <c r="AI20" s="449" t="s">
        <v>343</v>
      </c>
      <c r="AJ20" s="485">
        <f>IF(AL18="","",AL18)</f>
        <v>5</v>
      </c>
      <c r="AK20" s="454"/>
      <c r="AL20" s="455"/>
      <c r="AM20" s="455"/>
      <c r="AN20" s="455"/>
      <c r="AO20" s="445" t="str">
        <f>IF(OR(AP20="",AR20=""),"",IF(AP20&gt;AR20,"○",IF(AP20&lt;AR20,"×",IF(AP20=AR20,"△"))))</f>
        <v>△</v>
      </c>
      <c r="AP20" s="439">
        <v>0</v>
      </c>
      <c r="AQ20" s="441" t="s">
        <v>37</v>
      </c>
      <c r="AR20" s="468">
        <v>0</v>
      </c>
      <c r="AS20" s="487">
        <f>COUNTIF(E20:AR21,"○")+COUNTIF(E20:AR21,"×")+COUNTIF(E20:AR21,"△")</f>
        <v>9</v>
      </c>
      <c r="AT20" s="489">
        <f>COUNTIF(E20:AR21,"○")*3+COUNTIF(E20:AR21,"△")</f>
        <v>10</v>
      </c>
      <c r="AU20" s="491">
        <f>IF(AS20=0,0,AT20/(AS20*3))</f>
        <v>0.37037037037037035</v>
      </c>
      <c r="AV20" s="476">
        <f>SUM(F20,J20,N20,R20,V20,Z20,AD20,AH20,AL20,AP20)-SUM(H20,L20,P20,T20,X20,AB20,AF20,AJ20,AN20,AR20)</f>
        <v>-11</v>
      </c>
      <c r="AW20" s="476">
        <f t="shared" ref="AW20" si="21">SUM(F20,J20,N20,R20,V20,Z20,AD20,AH20,AL20,AP20,)</f>
        <v>6</v>
      </c>
      <c r="AX20" s="474">
        <f t="shared" ref="AX20" si="22">RANK(AU20,$AU$4:$AU$23)</f>
        <v>7</v>
      </c>
      <c r="AY20" s="476">
        <f t="shared" ref="AY20" si="23">RANK(AU20,$AU$4:$AU$65)</f>
        <v>18</v>
      </c>
      <c r="AZ20" s="160"/>
    </row>
    <row r="21" spans="1:52" ht="17.25" customHeight="1">
      <c r="A21" s="477" t="str">
        <f ca="1">INDIRECT("U10組合せ!c"&amp;(ROW()-1)/2+4)</f>
        <v>ＦＣペンサーレ</v>
      </c>
      <c r="B21" s="478"/>
      <c r="C21" s="478"/>
      <c r="D21" s="479"/>
      <c r="E21" s="482"/>
      <c r="F21" s="484"/>
      <c r="G21" s="450"/>
      <c r="H21" s="486"/>
      <c r="I21" s="482"/>
      <c r="J21" s="484"/>
      <c r="K21" s="450"/>
      <c r="L21" s="486"/>
      <c r="M21" s="482"/>
      <c r="N21" s="484"/>
      <c r="O21" s="450"/>
      <c r="P21" s="486"/>
      <c r="Q21" s="482"/>
      <c r="R21" s="484"/>
      <c r="S21" s="450"/>
      <c r="T21" s="486"/>
      <c r="U21" s="482"/>
      <c r="V21" s="484"/>
      <c r="W21" s="450"/>
      <c r="X21" s="486"/>
      <c r="Y21" s="482"/>
      <c r="Z21" s="484"/>
      <c r="AA21" s="450"/>
      <c r="AB21" s="486"/>
      <c r="AC21" s="482"/>
      <c r="AD21" s="484"/>
      <c r="AE21" s="450"/>
      <c r="AF21" s="486"/>
      <c r="AG21" s="482"/>
      <c r="AH21" s="484"/>
      <c r="AI21" s="450"/>
      <c r="AJ21" s="486"/>
      <c r="AK21" s="457"/>
      <c r="AL21" s="458"/>
      <c r="AM21" s="458"/>
      <c r="AN21" s="458"/>
      <c r="AO21" s="446"/>
      <c r="AP21" s="440"/>
      <c r="AQ21" s="442"/>
      <c r="AR21" s="469"/>
      <c r="AS21" s="488"/>
      <c r="AT21" s="490"/>
      <c r="AU21" s="492"/>
      <c r="AV21" s="493"/>
      <c r="AW21" s="493"/>
      <c r="AX21" s="475"/>
      <c r="AY21" s="475"/>
      <c r="AZ21" s="160"/>
    </row>
    <row r="22" spans="1:52" ht="17.25" customHeight="1">
      <c r="A22" s="452" t="s">
        <v>351</v>
      </c>
      <c r="B22" s="453"/>
      <c r="C22" s="453"/>
      <c r="D22" s="480"/>
      <c r="E22" s="502" t="str">
        <f>IF(OR(F22="",H22=""),"",IF(F22&gt;H22,"○",IF(F22&lt;$H22,"×",IF(F22=H22,"△"))))</f>
        <v>×</v>
      </c>
      <c r="F22" s="504">
        <f>IF(AR4="","",AR4)</f>
        <v>1</v>
      </c>
      <c r="G22" s="506" t="s">
        <v>449</v>
      </c>
      <c r="H22" s="500">
        <f>IF(AP4="","",AP4)</f>
        <v>2</v>
      </c>
      <c r="I22" s="502" t="str">
        <f>IF(OR(J22="",L22=""),"",IF(J22&gt;L22,"○",IF(J22&lt;L22,"×",IF(J22=L22,"△"))))</f>
        <v>×</v>
      </c>
      <c r="J22" s="504">
        <f>IF(AR6="","",AR6)</f>
        <v>0</v>
      </c>
      <c r="K22" s="498" t="s">
        <v>449</v>
      </c>
      <c r="L22" s="500">
        <f>IF(AP6="","",AP6)</f>
        <v>3</v>
      </c>
      <c r="M22" s="502" t="str">
        <f>IF(OR(N22="",P22=""),"",IF(N22&gt;P22,"○",IF(N22&lt;P22,"×",IF(N22=P22,"△"))))</f>
        <v>△</v>
      </c>
      <c r="N22" s="504">
        <f>IF(AR8="","",AR8)</f>
        <v>1</v>
      </c>
      <c r="O22" s="498" t="s">
        <v>449</v>
      </c>
      <c r="P22" s="500">
        <f>IF(AP8="","",AP8)</f>
        <v>1</v>
      </c>
      <c r="Q22" s="502" t="str">
        <f>IF(OR(R22="",T22=""),"",IF(R22&gt;T22,"○",IF(R22&lt;T22,"×",IF(R22=T22,"△"))))</f>
        <v>×</v>
      </c>
      <c r="R22" s="504">
        <f>IF(AR10="","",AR10)</f>
        <v>0</v>
      </c>
      <c r="S22" s="498" t="s">
        <v>449</v>
      </c>
      <c r="T22" s="500">
        <f>IF(AP10="","",AP10)</f>
        <v>1</v>
      </c>
      <c r="U22" s="502" t="str">
        <f>IF(OR(V22="",X22=""),"",IF(V22&gt;X22,"○",IF(V22&lt;X22,"×",IF(V22=X22,"△"))))</f>
        <v>○</v>
      </c>
      <c r="V22" s="504">
        <f>IF(AR12="","",AR12)</f>
        <v>4</v>
      </c>
      <c r="W22" s="498" t="s">
        <v>449</v>
      </c>
      <c r="X22" s="500">
        <f>IF(AP12="","",AP12)</f>
        <v>0</v>
      </c>
      <c r="Y22" s="502" t="str">
        <f>IF(OR(Z22="",AB22=""),"",IF(Z22&gt;AB22,"○",IF(Z22&lt;AB22,"×",IF(Z22=AB22,"△"))))</f>
        <v>×</v>
      </c>
      <c r="Z22" s="504">
        <f>IF(AR14="","",AR14)</f>
        <v>3</v>
      </c>
      <c r="AA22" s="498" t="s">
        <v>449</v>
      </c>
      <c r="AB22" s="500">
        <f>IF(AP14="","",AP14)</f>
        <v>4</v>
      </c>
      <c r="AC22" s="502" t="str">
        <f>IF(OR(AD22="",AF22=""),"",IF(AD22&gt;AF22,"○",IF(AD22&lt;AF22,"×",IF(AD22=AF22,"△"))))</f>
        <v>○</v>
      </c>
      <c r="AD22" s="504">
        <f>IF(AR16="","",AR16)</f>
        <v>1</v>
      </c>
      <c r="AE22" s="498" t="s">
        <v>449</v>
      </c>
      <c r="AF22" s="500">
        <f>IF(AP16="","",AP16)</f>
        <v>0</v>
      </c>
      <c r="AG22" s="502" t="str">
        <f>IF(OR(AH22="",AJ22=""),"",IF(AH22&gt;AJ22,"○",IF(AH22&lt;AJ22,"×",IF(AH22=AJ22,"△"))))</f>
        <v>×</v>
      </c>
      <c r="AH22" s="504">
        <f>IF(AR18="","",AR18)</f>
        <v>0</v>
      </c>
      <c r="AI22" s="498" t="s">
        <v>449</v>
      </c>
      <c r="AJ22" s="500">
        <f>IF(AP18="","",AP18)</f>
        <v>1</v>
      </c>
      <c r="AK22" s="502" t="str">
        <f>IF(OR(AL22="",AN22=""),"",IF(AL22&gt;AN22,"○",IF(AL22&lt;AN22,"×",IF(AL22=AN22,"△"))))</f>
        <v>△</v>
      </c>
      <c r="AL22" s="504">
        <f>IF(AR20="","",AR20)</f>
        <v>0</v>
      </c>
      <c r="AM22" s="498" t="s">
        <v>449</v>
      </c>
      <c r="AN22" s="500">
        <f>IF(AP20="","",AP20)</f>
        <v>0</v>
      </c>
      <c r="AO22" s="161"/>
      <c r="AP22" s="162"/>
      <c r="AQ22" s="162"/>
      <c r="AR22" s="162"/>
      <c r="AS22" s="487">
        <f>COUNTIF(E22:AR23,"○")+COUNTIF(E22:AR23,"×")+COUNTIF(E22:AR23,"△")</f>
        <v>9</v>
      </c>
      <c r="AT22" s="489">
        <f>COUNTIF(E22:AR23,"○")*3+COUNTIF(E22:AR23,"△")</f>
        <v>8</v>
      </c>
      <c r="AU22" s="491">
        <f>IF(AS22=0,0,AT22/(AS22*3))</f>
        <v>0.29629629629629628</v>
      </c>
      <c r="AV22" s="476">
        <f>SUM(F22,J22,N22,R22,V22,Z22,AD22,AH22,AL22,AP22)-SUM(H22,L22,P22,T22,X22,AB22,AF22,AJ22,AN22,AR22)</f>
        <v>-2</v>
      </c>
      <c r="AW22" s="476">
        <f t="shared" ref="AW22" si="24">SUM(F22,J22,N22,R22,V22,Z22,AD22,AH22,AL22,AP22,)</f>
        <v>10</v>
      </c>
      <c r="AX22" s="474">
        <f t="shared" ref="AX22" si="25">RANK(AU22,$AU$4:$AU$23)</f>
        <v>8</v>
      </c>
      <c r="AY22" s="476">
        <f t="shared" ref="AY22" si="26">RANK(AU22,$AU$4:$AU$65)</f>
        <v>20</v>
      </c>
      <c r="AZ22" s="160"/>
    </row>
    <row r="23" spans="1:52" ht="17.25" customHeight="1">
      <c r="A23" s="477" t="str">
        <f ca="1">INDIRECT("U10組合せ!c"&amp;(ROW()-1)/2+4)</f>
        <v>富士見ＳＳＳ</v>
      </c>
      <c r="B23" s="478"/>
      <c r="C23" s="478"/>
      <c r="D23" s="479"/>
      <c r="E23" s="503"/>
      <c r="F23" s="505"/>
      <c r="G23" s="507"/>
      <c r="H23" s="501"/>
      <c r="I23" s="503"/>
      <c r="J23" s="505"/>
      <c r="K23" s="499"/>
      <c r="L23" s="501"/>
      <c r="M23" s="503"/>
      <c r="N23" s="505"/>
      <c r="O23" s="499"/>
      <c r="P23" s="501"/>
      <c r="Q23" s="503"/>
      <c r="R23" s="505"/>
      <c r="S23" s="499"/>
      <c r="T23" s="501"/>
      <c r="U23" s="503"/>
      <c r="V23" s="505"/>
      <c r="W23" s="499"/>
      <c r="X23" s="501"/>
      <c r="Y23" s="503"/>
      <c r="Z23" s="505"/>
      <c r="AA23" s="499"/>
      <c r="AB23" s="501"/>
      <c r="AC23" s="503"/>
      <c r="AD23" s="505"/>
      <c r="AE23" s="499"/>
      <c r="AF23" s="501"/>
      <c r="AG23" s="503"/>
      <c r="AH23" s="505"/>
      <c r="AI23" s="499"/>
      <c r="AJ23" s="501"/>
      <c r="AK23" s="503"/>
      <c r="AL23" s="505"/>
      <c r="AM23" s="499"/>
      <c r="AN23" s="501"/>
      <c r="AO23" s="163"/>
      <c r="AP23" s="163"/>
      <c r="AQ23" s="163"/>
      <c r="AR23" s="163"/>
      <c r="AS23" s="488"/>
      <c r="AT23" s="490"/>
      <c r="AU23" s="492"/>
      <c r="AV23" s="493"/>
      <c r="AW23" s="493"/>
      <c r="AX23" s="475"/>
      <c r="AY23" s="475"/>
      <c r="AZ23" s="160"/>
    </row>
    <row r="24" spans="1:52" ht="21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5"/>
      <c r="AV24" s="165"/>
      <c r="AW24" s="165"/>
      <c r="AX24" s="165"/>
    </row>
    <row r="25" spans="1:52" ht="44.25">
      <c r="A25" s="467" t="s">
        <v>352</v>
      </c>
      <c r="B25" s="467"/>
      <c r="C25" s="467"/>
      <c r="D25" s="467"/>
      <c r="E25" s="467" t="str">
        <f ca="1">A27</f>
        <v>陽東ＳＳＳ</v>
      </c>
      <c r="F25" s="467"/>
      <c r="G25" s="467"/>
      <c r="H25" s="467"/>
      <c r="I25" s="451" t="str">
        <f ca="1">A29</f>
        <v>姿川第一ＦＣ</v>
      </c>
      <c r="J25" s="451"/>
      <c r="K25" s="451"/>
      <c r="L25" s="451"/>
      <c r="M25" s="451" t="str">
        <f ca="1">A31</f>
        <v>豊郷ＪＦＣ宇都宮</v>
      </c>
      <c r="N25" s="451"/>
      <c r="O25" s="451"/>
      <c r="P25" s="451"/>
      <c r="Q25" s="451" t="str">
        <f ca="1">A33</f>
        <v>石井ＦＣ</v>
      </c>
      <c r="R25" s="451"/>
      <c r="S25" s="451"/>
      <c r="T25" s="451"/>
      <c r="U25" s="467" t="str">
        <f ca="1">A35</f>
        <v>シャルムグランツＳＣ</v>
      </c>
      <c r="V25" s="467"/>
      <c r="W25" s="467"/>
      <c r="X25" s="467"/>
      <c r="Y25" s="451" t="str">
        <f ca="1">A37</f>
        <v>ｕｎｉｏｎ ｓｃ</v>
      </c>
      <c r="Z25" s="451"/>
      <c r="AA25" s="451"/>
      <c r="AB25" s="451"/>
      <c r="AC25" s="451" t="str">
        <f ca="1">A39</f>
        <v>ＦＣブロケード</v>
      </c>
      <c r="AD25" s="451"/>
      <c r="AE25" s="451"/>
      <c r="AF25" s="451"/>
      <c r="AG25" s="451" t="str">
        <f ca="1">A41</f>
        <v>栃木ＳＣジュニア</v>
      </c>
      <c r="AH25" s="451"/>
      <c r="AI25" s="451"/>
      <c r="AJ25" s="451"/>
      <c r="AK25" s="451" t="str">
        <f ca="1">A43</f>
        <v>国本ＪＳＣ</v>
      </c>
      <c r="AL25" s="451"/>
      <c r="AM25" s="451"/>
      <c r="AN25" s="451"/>
      <c r="AO25" s="166"/>
      <c r="AP25" s="166"/>
      <c r="AQ25" s="166"/>
      <c r="AR25" s="166"/>
      <c r="AS25" s="154" t="s">
        <v>333</v>
      </c>
      <c r="AT25" s="155" t="s">
        <v>334</v>
      </c>
      <c r="AU25" s="156" t="s">
        <v>335</v>
      </c>
      <c r="AV25" s="156" t="s">
        <v>336</v>
      </c>
      <c r="AW25" s="156" t="s">
        <v>337</v>
      </c>
      <c r="AX25" s="157" t="s">
        <v>338</v>
      </c>
      <c r="AY25" s="158" t="s">
        <v>339</v>
      </c>
      <c r="AZ25" s="159"/>
    </row>
    <row r="26" spans="1:52" ht="17.25" customHeight="1">
      <c r="A26" s="452" t="s">
        <v>353</v>
      </c>
      <c r="B26" s="453"/>
      <c r="C26" s="453"/>
      <c r="D26" s="453"/>
      <c r="E26" s="454"/>
      <c r="F26" s="455"/>
      <c r="G26" s="455"/>
      <c r="H26" s="456"/>
      <c r="I26" s="445" t="str">
        <f>IF(OR(J26="",L26=""),"",IF(J26&gt;L26,"○",IF(J26&lt;L26,"×",IF(J26=L26,"△"))))</f>
        <v>×</v>
      </c>
      <c r="J26" s="460">
        <v>0</v>
      </c>
      <c r="K26" s="449" t="s">
        <v>341</v>
      </c>
      <c r="L26" s="462">
        <v>4</v>
      </c>
      <c r="M26" s="445" t="str">
        <f>IF(OR(N26="",P26=""),"",IF(N26&gt;P26,"○",IF(N26&lt;P26,"×",IF(N26=P26,"△"))))</f>
        <v>×</v>
      </c>
      <c r="N26" s="460">
        <v>0</v>
      </c>
      <c r="O26" s="449" t="s">
        <v>341</v>
      </c>
      <c r="P26" s="462">
        <v>3</v>
      </c>
      <c r="Q26" s="445" t="str">
        <f>IF(OR(R26="",T26=""),"",IF(R26&gt;T26,"○",IF(R26&lt;T26,"×",IF(R26=T26,"△"))))</f>
        <v>○</v>
      </c>
      <c r="R26" s="460">
        <v>2</v>
      </c>
      <c r="S26" s="449" t="s">
        <v>341</v>
      </c>
      <c r="T26" s="462">
        <v>1</v>
      </c>
      <c r="U26" s="445" t="str">
        <f>IF(OR(V26="",X26=""),"",IF(V26&gt;X26,"○",IF(V26&lt;X26,"×",IF(V26=X26,"△"))))</f>
        <v>○</v>
      </c>
      <c r="V26" s="512">
        <v>4</v>
      </c>
      <c r="W26" s="513" t="s">
        <v>341</v>
      </c>
      <c r="X26" s="514">
        <v>0</v>
      </c>
      <c r="Y26" s="515" t="str">
        <f>IF(OR(Z26="",AB26=""),"",IF(Z26&gt;AB26,"○",IF(Z26&lt;AB26,"×",IF(Z26=AB26,"△"))))</f>
        <v>×</v>
      </c>
      <c r="Z26" s="512">
        <v>0</v>
      </c>
      <c r="AA26" s="513" t="s">
        <v>341</v>
      </c>
      <c r="AB26" s="514">
        <v>1</v>
      </c>
      <c r="AC26" s="515" t="str">
        <f>IF(OR(AD26="",AF26=""),"",IF(AD26&gt;AF26,"○",IF(AD26&lt;AF26,"×",IF(AD26=AF26,"△"))))</f>
        <v>×</v>
      </c>
      <c r="AD26" s="512">
        <v>1</v>
      </c>
      <c r="AE26" s="513" t="s">
        <v>341</v>
      </c>
      <c r="AF26" s="514">
        <v>2</v>
      </c>
      <c r="AG26" s="515" t="str">
        <f>IF(OR(AH26="",AJ26=""),"",IF(AH26&gt;AJ26,"○",IF(AH26&lt;AJ26,"×",IF(AH26=AJ26,"△"))))</f>
        <v>×</v>
      </c>
      <c r="AH26" s="512">
        <v>0</v>
      </c>
      <c r="AI26" s="513" t="s">
        <v>341</v>
      </c>
      <c r="AJ26" s="514">
        <v>11</v>
      </c>
      <c r="AK26" s="515" t="str">
        <f>IF(OR(AL26="",AN26=""),"",IF(AL26&gt;AN26,"○",IF(AL26&lt;AN26,"×",IF(AL26=AN26,"△"))))</f>
        <v>×</v>
      </c>
      <c r="AL26" s="512">
        <v>1</v>
      </c>
      <c r="AM26" s="513" t="s">
        <v>341</v>
      </c>
      <c r="AN26" s="514">
        <v>6</v>
      </c>
      <c r="AO26" s="167"/>
      <c r="AP26" s="167"/>
      <c r="AQ26" s="167"/>
      <c r="AR26" s="167"/>
      <c r="AS26" s="487">
        <f>COUNTIF(E26:AN27,"○")+COUNTIF(E26:AN27,"×")+COUNTIF(E26:AN27,"△")</f>
        <v>8</v>
      </c>
      <c r="AT26" s="489">
        <f>COUNTIF(E26:AN27,"○")*3+COUNTIF(E26:AN27,"△")</f>
        <v>6</v>
      </c>
      <c r="AU26" s="491">
        <f>IF(AS26=0,0,AT26/(AS26*3))</f>
        <v>0.25</v>
      </c>
      <c r="AV26" s="476">
        <f>SUM(F26,J26,N26,R26,V26,Z26,AD26,AH26,AL26,AP26)-SUM(H26,L26,P26,T26,X26,AB26,AF26,AJ26,AN26,AR26)</f>
        <v>-20</v>
      </c>
      <c r="AW26" s="476">
        <f t="shared" ref="AW26:AW42" si="27">SUM(F26,J26,N26,R26,V26,Z26,AD26,AH26,AL26,AP26,)</f>
        <v>8</v>
      </c>
      <c r="AX26" s="474">
        <f>RANK(AU26,$AU$26:$AU$43)</f>
        <v>8</v>
      </c>
      <c r="AY26" s="476">
        <f>RANK(AU26,$AU$4:$AU$65)</f>
        <v>23</v>
      </c>
      <c r="AZ26" s="160"/>
    </row>
    <row r="27" spans="1:52" ht="17.25" customHeight="1">
      <c r="A27" s="477" t="str">
        <f ca="1">INDIRECT("U10組合せ!e"&amp;(ROW()-1)/2-7)</f>
        <v>陽東ＳＳＳ</v>
      </c>
      <c r="B27" s="478"/>
      <c r="C27" s="478"/>
      <c r="D27" s="479"/>
      <c r="E27" s="457"/>
      <c r="F27" s="458"/>
      <c r="G27" s="458"/>
      <c r="H27" s="459"/>
      <c r="I27" s="446"/>
      <c r="J27" s="461"/>
      <c r="K27" s="450"/>
      <c r="L27" s="463"/>
      <c r="M27" s="446"/>
      <c r="N27" s="461"/>
      <c r="O27" s="450"/>
      <c r="P27" s="463"/>
      <c r="Q27" s="446"/>
      <c r="R27" s="461"/>
      <c r="S27" s="450"/>
      <c r="T27" s="463"/>
      <c r="U27" s="446"/>
      <c r="V27" s="520"/>
      <c r="W27" s="521"/>
      <c r="X27" s="522"/>
      <c r="Y27" s="523"/>
      <c r="Z27" s="520"/>
      <c r="AA27" s="521"/>
      <c r="AB27" s="522"/>
      <c r="AC27" s="523"/>
      <c r="AD27" s="520"/>
      <c r="AE27" s="521"/>
      <c r="AF27" s="522"/>
      <c r="AG27" s="523"/>
      <c r="AH27" s="520"/>
      <c r="AI27" s="521"/>
      <c r="AJ27" s="522"/>
      <c r="AK27" s="523"/>
      <c r="AL27" s="520"/>
      <c r="AM27" s="521"/>
      <c r="AN27" s="522"/>
      <c r="AO27" s="168"/>
      <c r="AP27" s="168"/>
      <c r="AQ27" s="168"/>
      <c r="AR27" s="168"/>
      <c r="AS27" s="488"/>
      <c r="AT27" s="490"/>
      <c r="AU27" s="492"/>
      <c r="AV27" s="493"/>
      <c r="AW27" s="493"/>
      <c r="AX27" s="475"/>
      <c r="AY27" s="475"/>
      <c r="AZ27" s="160"/>
    </row>
    <row r="28" spans="1:52" ht="17.25" customHeight="1">
      <c r="A28" s="452" t="s">
        <v>354</v>
      </c>
      <c r="B28" s="453"/>
      <c r="C28" s="453"/>
      <c r="D28" s="480"/>
      <c r="E28" s="481" t="str">
        <f>IF(OR(F28="",H28=""),"",IF(F28&gt;H28,"○",IF(F28&lt;H28,"×",IF(F28=H28,"△"))))</f>
        <v>○</v>
      </c>
      <c r="F28" s="483">
        <f>IF(L26="","",L26)</f>
        <v>4</v>
      </c>
      <c r="G28" s="449" t="s">
        <v>341</v>
      </c>
      <c r="H28" s="485">
        <f>IF(J26="","",J26)</f>
        <v>0</v>
      </c>
      <c r="I28" s="454"/>
      <c r="J28" s="455"/>
      <c r="K28" s="455"/>
      <c r="L28" s="456"/>
      <c r="M28" s="445" t="str">
        <f>IF(OR(N28="",P28=""),"",IF(N28&gt;P28,"○",IF(N28&lt;P28,"×",IF(N28=P28,"△"))))</f>
        <v>×</v>
      </c>
      <c r="N28" s="460">
        <v>0</v>
      </c>
      <c r="O28" s="449" t="s">
        <v>341</v>
      </c>
      <c r="P28" s="462">
        <v>3</v>
      </c>
      <c r="Q28" s="445" t="str">
        <f>IF(OR(R28="",T28=""),"",IF(R28&gt;T28,"○",IF(R28&lt;T28,"×",IF(R28=T28,"△"))))</f>
        <v>△</v>
      </c>
      <c r="R28" s="460">
        <v>1</v>
      </c>
      <c r="S28" s="449" t="s">
        <v>341</v>
      </c>
      <c r="T28" s="462">
        <v>1</v>
      </c>
      <c r="U28" s="445" t="str">
        <f>IF(OR(V28="",X28=""),"",IF(V28&gt;X28,"○",IF(V28&lt;X28,"×",IF(V28=X28,"△"))))</f>
        <v>○</v>
      </c>
      <c r="V28" s="512">
        <v>3</v>
      </c>
      <c r="W28" s="513" t="s">
        <v>341</v>
      </c>
      <c r="X28" s="514">
        <v>0</v>
      </c>
      <c r="Y28" s="515" t="str">
        <f>IF(OR(Z28="",AB28=""),"",IF(Z28&gt;AB28,"○",IF(Z28&lt;AB28,"×",IF(Z28=AB28,"△"))))</f>
        <v>△</v>
      </c>
      <c r="Z28" s="512">
        <v>1</v>
      </c>
      <c r="AA28" s="513" t="s">
        <v>341</v>
      </c>
      <c r="AB28" s="514">
        <v>1</v>
      </c>
      <c r="AC28" s="515" t="str">
        <f>IF(OR(AD28="",AF28=""),"",IF(AD28&gt;AF28,"○",IF(AD28&lt;AF28,"×",IF(AD28=AF28,"△"))))</f>
        <v>○</v>
      </c>
      <c r="AD28" s="512">
        <v>3</v>
      </c>
      <c r="AE28" s="513" t="s">
        <v>341</v>
      </c>
      <c r="AF28" s="514">
        <v>1</v>
      </c>
      <c r="AG28" s="515" t="str">
        <f>IF(OR(AH28="",AJ28=""),"",IF(AH28&gt;AJ28,"○",IF(AH28&lt;AJ28,"×",IF(AH28=AJ28,"△"))))</f>
        <v>×</v>
      </c>
      <c r="AH28" s="512">
        <v>0</v>
      </c>
      <c r="AI28" s="513" t="s">
        <v>341</v>
      </c>
      <c r="AJ28" s="514">
        <v>6</v>
      </c>
      <c r="AK28" s="515" t="str">
        <f>IF(OR(AL28="",AN28=""),"",IF(AL28&gt;AN28,"○",IF(AL28&lt;AN28,"×",IF(AL28=AN28,"△"))))</f>
        <v>×</v>
      </c>
      <c r="AL28" s="512">
        <v>0</v>
      </c>
      <c r="AM28" s="513" t="s">
        <v>341</v>
      </c>
      <c r="AN28" s="514">
        <v>6</v>
      </c>
      <c r="AO28" s="167"/>
      <c r="AP28" s="167"/>
      <c r="AQ28" s="167"/>
      <c r="AR28" s="167"/>
      <c r="AS28" s="487">
        <f>COUNTIF(E28:AN29,"○")+COUNTIF(E28:AN29,"×")+COUNTIF(E28:AN29,"△")</f>
        <v>8</v>
      </c>
      <c r="AT28" s="489">
        <f>COUNTIF(E28:AN29,"○")*3+COUNTIF(E28:AN29,"△")</f>
        <v>11</v>
      </c>
      <c r="AU28" s="491">
        <f>IF(AS28=0,0,AT28/(AS28*3))</f>
        <v>0.45833333333333331</v>
      </c>
      <c r="AV28" s="476">
        <f>SUM(F26,J26,N26,R26,V26,Z26,AD26,AH26,AL26,AP26)-SUM(H26,L26,P26,T26,X26,AB26,AF26,AJ26,AN26,AR26)</f>
        <v>-20</v>
      </c>
      <c r="AW28" s="476">
        <f t="shared" si="27"/>
        <v>12</v>
      </c>
      <c r="AX28" s="474">
        <f>RANK(AU28,$AU$26:$AU$43)</f>
        <v>5</v>
      </c>
      <c r="AY28" s="476">
        <f t="shared" ref="AY28" si="28">RANK(AU28,$AU$4:$AU$65)</f>
        <v>15</v>
      </c>
      <c r="AZ28" s="160"/>
    </row>
    <row r="29" spans="1:52" ht="17.25" customHeight="1">
      <c r="A29" s="477" t="str">
        <f ca="1">INDIRECT("U10組合せ!e"&amp;(ROW()-1)/2-7)</f>
        <v>姿川第一ＦＣ</v>
      </c>
      <c r="B29" s="478"/>
      <c r="C29" s="478"/>
      <c r="D29" s="479"/>
      <c r="E29" s="482"/>
      <c r="F29" s="484"/>
      <c r="G29" s="450"/>
      <c r="H29" s="486"/>
      <c r="I29" s="457"/>
      <c r="J29" s="458"/>
      <c r="K29" s="458"/>
      <c r="L29" s="459"/>
      <c r="M29" s="446"/>
      <c r="N29" s="461"/>
      <c r="O29" s="450"/>
      <c r="P29" s="463"/>
      <c r="Q29" s="446"/>
      <c r="R29" s="461"/>
      <c r="S29" s="450"/>
      <c r="T29" s="463"/>
      <c r="U29" s="446"/>
      <c r="V29" s="520"/>
      <c r="W29" s="521"/>
      <c r="X29" s="522"/>
      <c r="Y29" s="523"/>
      <c r="Z29" s="520"/>
      <c r="AA29" s="521"/>
      <c r="AB29" s="522"/>
      <c r="AC29" s="523"/>
      <c r="AD29" s="520"/>
      <c r="AE29" s="521"/>
      <c r="AF29" s="522"/>
      <c r="AG29" s="523"/>
      <c r="AH29" s="520"/>
      <c r="AI29" s="521"/>
      <c r="AJ29" s="522"/>
      <c r="AK29" s="523"/>
      <c r="AL29" s="520"/>
      <c r="AM29" s="521"/>
      <c r="AN29" s="522"/>
      <c r="AO29" s="168"/>
      <c r="AP29" s="168"/>
      <c r="AQ29" s="168"/>
      <c r="AR29" s="168"/>
      <c r="AS29" s="488"/>
      <c r="AT29" s="490"/>
      <c r="AU29" s="492"/>
      <c r="AV29" s="493"/>
      <c r="AW29" s="493"/>
      <c r="AX29" s="475"/>
      <c r="AY29" s="475"/>
      <c r="AZ29" s="160"/>
    </row>
    <row r="30" spans="1:52" ht="17.25" customHeight="1">
      <c r="A30" s="452" t="s">
        <v>355</v>
      </c>
      <c r="B30" s="453"/>
      <c r="C30" s="453"/>
      <c r="D30" s="480"/>
      <c r="E30" s="481" t="str">
        <f>IF(OR(F30="",H30=""),"",IF(F30&gt;H30,"○",IF(F30&lt;H30,"×",IF(F30=H30,"△"))))</f>
        <v>○</v>
      </c>
      <c r="F30" s="483">
        <f>IF(P26="","",P26)</f>
        <v>3</v>
      </c>
      <c r="G30" s="449" t="s">
        <v>341</v>
      </c>
      <c r="H30" s="485">
        <f>IF(N26="","",N26)</f>
        <v>0</v>
      </c>
      <c r="I30" s="481" t="str">
        <f>IF(OR(J30="",L30=""),"",IF(J30&gt;L30,"○",IF(J30&lt;L30,"×",IF(J30=L30,"△"))))</f>
        <v>○</v>
      </c>
      <c r="J30" s="483">
        <f>IF(P28="","",P28)</f>
        <v>3</v>
      </c>
      <c r="K30" s="449" t="s">
        <v>341</v>
      </c>
      <c r="L30" s="485">
        <f>IF(N28="","",N28)</f>
        <v>0</v>
      </c>
      <c r="M30" s="454"/>
      <c r="N30" s="455"/>
      <c r="O30" s="455"/>
      <c r="P30" s="456"/>
      <c r="Q30" s="445" t="str">
        <f>IF(OR(R30="",T30=""),"",IF(R30&gt;T30,"○",IF(R30&lt;T30,"×",IF(R30=T30,"△"))))</f>
        <v>×</v>
      </c>
      <c r="R30" s="460">
        <v>1</v>
      </c>
      <c r="S30" s="449" t="s">
        <v>341</v>
      </c>
      <c r="T30" s="462">
        <v>2</v>
      </c>
      <c r="U30" s="445" t="str">
        <f>IF(OR(V30="",X30=""),"",IF(V30&gt;X30,"○",IF(V30&lt;X30,"×",IF(V30=X30,"△"))))</f>
        <v>○</v>
      </c>
      <c r="V30" s="512">
        <v>4</v>
      </c>
      <c r="W30" s="513" t="s">
        <v>341</v>
      </c>
      <c r="X30" s="514">
        <v>0</v>
      </c>
      <c r="Y30" s="515" t="str">
        <f>IF(OR(Z30="",AB30=""),"",IF(Z30&gt;AB30,"○",IF(Z30&lt;AB30,"×",IF(Z30=AB30,"△"))))</f>
        <v>×</v>
      </c>
      <c r="Z30" s="512">
        <v>0</v>
      </c>
      <c r="AA30" s="513" t="s">
        <v>341</v>
      </c>
      <c r="AB30" s="514">
        <v>3</v>
      </c>
      <c r="AC30" s="515" t="str">
        <f>IF(OR(AD30="",AF30=""),"",IF(AD30&gt;AF30,"○",IF(AD30&lt;AF30,"×",IF(AD30=AF30,"△"))))</f>
        <v>○</v>
      </c>
      <c r="AD30" s="512">
        <v>2</v>
      </c>
      <c r="AE30" s="513" t="s">
        <v>341</v>
      </c>
      <c r="AF30" s="514">
        <v>0</v>
      </c>
      <c r="AG30" s="515" t="str">
        <f>IF(OR(AH30="",AJ30=""),"",IF(AH30&gt;AJ30,"○",IF(AH30&lt;AJ30,"×",IF(AH30=AJ30,"△"))))</f>
        <v>×</v>
      </c>
      <c r="AH30" s="512">
        <v>0</v>
      </c>
      <c r="AI30" s="513" t="s">
        <v>341</v>
      </c>
      <c r="AJ30" s="514">
        <v>4</v>
      </c>
      <c r="AK30" s="515" t="str">
        <f>IF(OR(AL30="",AN30=""),"",IF(AL30&gt;AN30,"○",IF(AL30&lt;AN30,"×",IF(AL30=AN30,"△"))))</f>
        <v>×</v>
      </c>
      <c r="AL30" s="512">
        <v>0</v>
      </c>
      <c r="AM30" s="513" t="s">
        <v>341</v>
      </c>
      <c r="AN30" s="514">
        <v>1</v>
      </c>
      <c r="AO30" s="167"/>
      <c r="AP30" s="167"/>
      <c r="AQ30" s="167"/>
      <c r="AR30" s="167"/>
      <c r="AS30" s="487">
        <f>COUNTIF(E30:AN31,"○")+COUNTIF(E30:AN31,"×")+COUNTIF(E30:AN31,"△")</f>
        <v>8</v>
      </c>
      <c r="AT30" s="489">
        <f>COUNTIF(E30:AN31,"○")*3+COUNTIF(E30:AN31,"△")</f>
        <v>12</v>
      </c>
      <c r="AU30" s="491">
        <f>IF(AS30=0,0,AT30/(AS30*3))</f>
        <v>0.5</v>
      </c>
      <c r="AV30" s="476">
        <f>SUM(F30,J30,N30,R30,V30,Z30,AD30,AH30,AL30,AP30)-SUM(H30,L30,P30,T30,X30,AB30,AF30,AJ30,AN30,AR30)</f>
        <v>3</v>
      </c>
      <c r="AW30" s="476">
        <f t="shared" si="27"/>
        <v>13</v>
      </c>
      <c r="AX30" s="474">
        <f>RANK(AU30,$AU$26:$AU$43)</f>
        <v>4</v>
      </c>
      <c r="AY30" s="476">
        <f t="shared" ref="AY30" si="29">RANK(AU30,$AU$4:$AU$65)</f>
        <v>12</v>
      </c>
      <c r="AZ30" s="160"/>
    </row>
    <row r="31" spans="1:52" ht="17.25" customHeight="1">
      <c r="A31" s="477" t="str">
        <f ca="1">INDIRECT("U10組合せ!e"&amp;(ROW()-1)/2-7)</f>
        <v>豊郷ＪＦＣ宇都宮</v>
      </c>
      <c r="B31" s="478"/>
      <c r="C31" s="478"/>
      <c r="D31" s="479"/>
      <c r="E31" s="482"/>
      <c r="F31" s="484"/>
      <c r="G31" s="450"/>
      <c r="H31" s="486"/>
      <c r="I31" s="482"/>
      <c r="J31" s="484"/>
      <c r="K31" s="450"/>
      <c r="L31" s="486"/>
      <c r="M31" s="457"/>
      <c r="N31" s="458"/>
      <c r="O31" s="458"/>
      <c r="P31" s="459"/>
      <c r="Q31" s="446"/>
      <c r="R31" s="461"/>
      <c r="S31" s="450"/>
      <c r="T31" s="463"/>
      <c r="U31" s="446"/>
      <c r="V31" s="520"/>
      <c r="W31" s="521"/>
      <c r="X31" s="522"/>
      <c r="Y31" s="523"/>
      <c r="Z31" s="520"/>
      <c r="AA31" s="521"/>
      <c r="AB31" s="522"/>
      <c r="AC31" s="523"/>
      <c r="AD31" s="520"/>
      <c r="AE31" s="521"/>
      <c r="AF31" s="522"/>
      <c r="AG31" s="523"/>
      <c r="AH31" s="520"/>
      <c r="AI31" s="521"/>
      <c r="AJ31" s="522"/>
      <c r="AK31" s="523"/>
      <c r="AL31" s="520"/>
      <c r="AM31" s="521"/>
      <c r="AN31" s="522"/>
      <c r="AO31" s="168"/>
      <c r="AP31" s="168"/>
      <c r="AQ31" s="168"/>
      <c r="AR31" s="168"/>
      <c r="AS31" s="488"/>
      <c r="AT31" s="490"/>
      <c r="AU31" s="492"/>
      <c r="AV31" s="493"/>
      <c r="AW31" s="493"/>
      <c r="AX31" s="475"/>
      <c r="AY31" s="475"/>
      <c r="AZ31" s="160"/>
    </row>
    <row r="32" spans="1:52" ht="17.25" customHeight="1">
      <c r="A32" s="452" t="s">
        <v>356</v>
      </c>
      <c r="B32" s="453"/>
      <c r="C32" s="453"/>
      <c r="D32" s="480"/>
      <c r="E32" s="481" t="str">
        <f>IF(OR(F32="",H32=""),"",IF(F32&gt;H32,"○",IF(F32&lt;H32,"×",IF(F32=H32,"△"))))</f>
        <v>×</v>
      </c>
      <c r="F32" s="483">
        <f>IF(T26="","",T26)</f>
        <v>1</v>
      </c>
      <c r="G32" s="449" t="s">
        <v>341</v>
      </c>
      <c r="H32" s="485">
        <f>IF(R26="","",R26)</f>
        <v>2</v>
      </c>
      <c r="I32" s="481" t="str">
        <f>IF(OR(J32="",L32=""),"",IF(J32&gt;L32,"○",IF(J32&lt;L32,"×",IF(J32=L32,"△"))))</f>
        <v>△</v>
      </c>
      <c r="J32" s="472">
        <f>IF(T28="","",T28)</f>
        <v>1</v>
      </c>
      <c r="K32" s="449" t="s">
        <v>341</v>
      </c>
      <c r="L32" s="470">
        <f>IF(R28="","",R28)</f>
        <v>1</v>
      </c>
      <c r="M32" s="481" t="str">
        <f>IF(OR(N32="",P32=""),"",IF(N32&gt;P32,"○",IF(N32&lt;P32,"×",IF(N32=P32,"△"))))</f>
        <v>○</v>
      </c>
      <c r="N32" s="483">
        <f>IF(T30="","",T30)</f>
        <v>2</v>
      </c>
      <c r="O32" s="449" t="s">
        <v>341</v>
      </c>
      <c r="P32" s="485">
        <f>IF(R30="","",R30)</f>
        <v>1</v>
      </c>
      <c r="Q32" s="454"/>
      <c r="R32" s="455"/>
      <c r="S32" s="455"/>
      <c r="T32" s="456"/>
      <c r="U32" s="445" t="str">
        <f>IF(OR(V32="",X32=""),"",IF(V32&gt;X32,"○",IF(V32&lt;X32,"×",IF(V32=X32,"△"))))</f>
        <v>○</v>
      </c>
      <c r="V32" s="512">
        <v>2</v>
      </c>
      <c r="W32" s="513" t="s">
        <v>341</v>
      </c>
      <c r="X32" s="514">
        <v>0</v>
      </c>
      <c r="Y32" s="515" t="str">
        <f>IF(OR(Z32="",AB32=""),"",IF(Z32&gt;AB32,"○",IF(Z32&lt;AB32,"×",IF(Z32=AB32,"△"))))</f>
        <v>×</v>
      </c>
      <c r="Z32" s="512">
        <v>1</v>
      </c>
      <c r="AA32" s="513" t="s">
        <v>341</v>
      </c>
      <c r="AB32" s="514">
        <v>3</v>
      </c>
      <c r="AC32" s="515" t="str">
        <f>IF(OR(AD32="",AF32=""),"",IF(AD32&gt;AF32,"○",IF(AD32&lt;AF32,"×",IF(AD32=AF32,"△"))))</f>
        <v>△</v>
      </c>
      <c r="AD32" s="512">
        <v>0</v>
      </c>
      <c r="AE32" s="513" t="s">
        <v>341</v>
      </c>
      <c r="AF32" s="514">
        <v>0</v>
      </c>
      <c r="AG32" s="515" t="str">
        <f>IF(OR(AH32="",AJ32=""),"",IF(AH32&gt;AJ32,"○",IF(AH32&lt;AJ32,"×",IF(AH32=AJ32,"△"))))</f>
        <v>×</v>
      </c>
      <c r="AH32" s="512">
        <v>0</v>
      </c>
      <c r="AI32" s="513" t="s">
        <v>341</v>
      </c>
      <c r="AJ32" s="514">
        <v>6</v>
      </c>
      <c r="AK32" s="515" t="str">
        <f>IF(OR(AL32="",AN32=""),"",IF(AL32&gt;AN32,"○",IF(AL32&lt;AN32,"×",IF(AL32=AN32,"△"))))</f>
        <v>×</v>
      </c>
      <c r="AL32" s="512">
        <v>2</v>
      </c>
      <c r="AM32" s="513" t="s">
        <v>341</v>
      </c>
      <c r="AN32" s="514">
        <v>7</v>
      </c>
      <c r="AO32" s="167"/>
      <c r="AP32" s="167"/>
      <c r="AQ32" s="167"/>
      <c r="AR32" s="167"/>
      <c r="AS32" s="487">
        <f>COUNTIF(E32:AN33,"○")+COUNTIF(E32:AN33,"×")+COUNTIF(E32:AN33,"△")</f>
        <v>8</v>
      </c>
      <c r="AT32" s="489">
        <f>COUNTIF(E32:AN33,"○")*3+COUNTIF(E32:AN33,"△")</f>
        <v>8</v>
      </c>
      <c r="AU32" s="491">
        <f>IF(AS32=0,0,AT32/(AS32*3))</f>
        <v>0.33333333333333331</v>
      </c>
      <c r="AV32" s="476">
        <f>SUM(F32,J32,N32,R32,V32,Z32,AD32,AH32,AL32,AP32)-SUM(H32,L32,P32,T32,X32,AB32,AF32,AJ32,AN32,AR32)</f>
        <v>-11</v>
      </c>
      <c r="AW32" s="476">
        <f t="shared" si="27"/>
        <v>9</v>
      </c>
      <c r="AX32" s="474">
        <f>RANK(AU32,$AU$26:$AU$43)</f>
        <v>6</v>
      </c>
      <c r="AY32" s="476">
        <f t="shared" ref="AY32" si="30">RANK(AU32,$AU$4:$AU$65)</f>
        <v>19</v>
      </c>
      <c r="AZ32" s="160"/>
    </row>
    <row r="33" spans="1:52" ht="17.25" customHeight="1">
      <c r="A33" s="477" t="str">
        <f ca="1">INDIRECT("U10組合せ!e"&amp;(ROW()-1)/2-7)</f>
        <v>石井ＦＣ</v>
      </c>
      <c r="B33" s="478"/>
      <c r="C33" s="478"/>
      <c r="D33" s="479"/>
      <c r="E33" s="482"/>
      <c r="F33" s="484"/>
      <c r="G33" s="450"/>
      <c r="H33" s="486"/>
      <c r="I33" s="482"/>
      <c r="J33" s="473"/>
      <c r="K33" s="450"/>
      <c r="L33" s="471"/>
      <c r="M33" s="482"/>
      <c r="N33" s="484"/>
      <c r="O33" s="450"/>
      <c r="P33" s="486"/>
      <c r="Q33" s="457"/>
      <c r="R33" s="458"/>
      <c r="S33" s="458"/>
      <c r="T33" s="459"/>
      <c r="U33" s="446"/>
      <c r="V33" s="520"/>
      <c r="W33" s="521"/>
      <c r="X33" s="522"/>
      <c r="Y33" s="523"/>
      <c r="Z33" s="520"/>
      <c r="AA33" s="521"/>
      <c r="AB33" s="522"/>
      <c r="AC33" s="523"/>
      <c r="AD33" s="520"/>
      <c r="AE33" s="521"/>
      <c r="AF33" s="522"/>
      <c r="AG33" s="523"/>
      <c r="AH33" s="520"/>
      <c r="AI33" s="521"/>
      <c r="AJ33" s="522"/>
      <c r="AK33" s="523"/>
      <c r="AL33" s="520"/>
      <c r="AM33" s="521"/>
      <c r="AN33" s="522"/>
      <c r="AO33" s="168"/>
      <c r="AP33" s="168"/>
      <c r="AQ33" s="168"/>
      <c r="AR33" s="168"/>
      <c r="AS33" s="488"/>
      <c r="AT33" s="490"/>
      <c r="AU33" s="492"/>
      <c r="AV33" s="493"/>
      <c r="AW33" s="493"/>
      <c r="AX33" s="475"/>
      <c r="AY33" s="475"/>
      <c r="AZ33" s="160"/>
    </row>
    <row r="34" spans="1:52" ht="17.25" customHeight="1">
      <c r="A34" s="452" t="s">
        <v>357</v>
      </c>
      <c r="B34" s="453"/>
      <c r="C34" s="453"/>
      <c r="D34" s="480"/>
      <c r="E34" s="481" t="str">
        <f>IF(OR(F34="",H34=""),"",IF(F34&gt;H34,"○",IF(F34&lt;H34,"×",IF(F34=H34,"△"))))</f>
        <v>×</v>
      </c>
      <c r="F34" s="483">
        <f>IF(X26="","",X26)</f>
        <v>0</v>
      </c>
      <c r="G34" s="449" t="s">
        <v>341</v>
      </c>
      <c r="H34" s="485">
        <f>IF(V26="","",V26)</f>
        <v>4</v>
      </c>
      <c r="I34" s="481" t="str">
        <f>IF(OR(J34="",L34=""),"",IF(J34&gt;L34,"○",IF(J34&lt;L34,"×",IF(J34=L34,"△"))))</f>
        <v>×</v>
      </c>
      <c r="J34" s="472">
        <f>IF(X28="","",X28)</f>
        <v>0</v>
      </c>
      <c r="K34" s="449" t="s">
        <v>341</v>
      </c>
      <c r="L34" s="470">
        <f>IF(V28="","",V28)</f>
        <v>3</v>
      </c>
      <c r="M34" s="481" t="str">
        <f>IF(OR(N34="",P34=""),"",IF(N34&gt;P34,"○",IF(N34&lt;P34,"×",IF(N34=P34,"△"))))</f>
        <v>×</v>
      </c>
      <c r="N34" s="483">
        <f>IF(X30="","",X30)</f>
        <v>0</v>
      </c>
      <c r="O34" s="449" t="s">
        <v>341</v>
      </c>
      <c r="P34" s="485">
        <f>IF(V30="","",V30)</f>
        <v>4</v>
      </c>
      <c r="Q34" s="481" t="str">
        <f>IF(OR(R34="",T34=""),"",IF(R34&gt;T34,"○",IF(R34&lt;T34,"×",IF(R34=T34,"△"))))</f>
        <v>×</v>
      </c>
      <c r="R34" s="472">
        <f>IF(X32="","",X32)</f>
        <v>0</v>
      </c>
      <c r="S34" s="449" t="s">
        <v>341</v>
      </c>
      <c r="T34" s="470">
        <f>IF(V32="","",V32)</f>
        <v>2</v>
      </c>
      <c r="U34" s="454"/>
      <c r="V34" s="455"/>
      <c r="W34" s="455"/>
      <c r="X34" s="456"/>
      <c r="Y34" s="445" t="str">
        <f>IF(OR(Z34="",AB34=""),"",IF(Z34&gt;AB34,"○",IF(Z34&lt;AB34,"×",IF(Z34=AB34,"△"))))</f>
        <v>×</v>
      </c>
      <c r="Z34" s="460">
        <v>0</v>
      </c>
      <c r="AA34" s="449" t="s">
        <v>341</v>
      </c>
      <c r="AB34" s="462">
        <v>6</v>
      </c>
      <c r="AC34" s="445" t="str">
        <f>IF(OR(AD34="",AF34=""),"",IF(AD34&gt;AF34,"○",IF(AD34&lt;AF34,"×",IF(AD34=AF34,"△"))))</f>
        <v>×</v>
      </c>
      <c r="AD34" s="460">
        <v>0</v>
      </c>
      <c r="AE34" s="449" t="s">
        <v>341</v>
      </c>
      <c r="AF34" s="462">
        <v>1</v>
      </c>
      <c r="AG34" s="445" t="str">
        <f>IF(OR(AH34="",AJ34=""),"",IF(AH34&gt;AJ34,"○",IF(AH34&lt;AJ34,"×",IF(AH34=AJ34,"△"))))</f>
        <v>×</v>
      </c>
      <c r="AH34" s="460">
        <v>0</v>
      </c>
      <c r="AI34" s="449" t="s">
        <v>341</v>
      </c>
      <c r="AJ34" s="462">
        <v>8</v>
      </c>
      <c r="AK34" s="445" t="str">
        <f>IF(OR(AL34="",AN34=""),"",IF(AL34&gt;AN34,"○",IF(AL34&lt;AN34,"×",IF(AL34=AN34,"△"))))</f>
        <v>×</v>
      </c>
      <c r="AL34" s="512">
        <v>0</v>
      </c>
      <c r="AM34" s="513" t="s">
        <v>341</v>
      </c>
      <c r="AN34" s="514">
        <v>5</v>
      </c>
      <c r="AO34" s="167"/>
      <c r="AP34" s="167"/>
      <c r="AQ34" s="167"/>
      <c r="AR34" s="167"/>
      <c r="AS34" s="487">
        <f>COUNTIF(E34:AN35,"○")+COUNTIF(E34:AN35,"×")+COUNTIF(E34:AN35,"△")</f>
        <v>8</v>
      </c>
      <c r="AT34" s="489">
        <f>COUNTIF(E34:AN35,"○")*3+COUNTIF(E34:AN35,"△")</f>
        <v>0</v>
      </c>
      <c r="AU34" s="491">
        <f>IF(AS34=0,0,AT34/(AS34*3))</f>
        <v>0</v>
      </c>
      <c r="AV34" s="476">
        <f>SUM(F34,J34,N34,R34,V34,Z34,AD34,AH34,AL34,AP34)-SUM(H34,L34,P34,T34,X34,AB34,AF34,AJ34,AN34,AR34)</f>
        <v>-33</v>
      </c>
      <c r="AW34" s="476">
        <f t="shared" si="27"/>
        <v>0</v>
      </c>
      <c r="AX34" s="474">
        <f>RANK(AU34,$AU$26:$AU$43)</f>
        <v>9</v>
      </c>
      <c r="AY34" s="476">
        <f t="shared" ref="AY34" si="31">RANK(AU34,$AU$4:$AU$65)</f>
        <v>27</v>
      </c>
      <c r="AZ34" s="160"/>
    </row>
    <row r="35" spans="1:52" ht="17.25" customHeight="1">
      <c r="A35" s="477" t="str">
        <f ca="1">INDIRECT("U10組合せ!e"&amp;(ROW()-1)/2-7)</f>
        <v>シャルムグランツＳＣ</v>
      </c>
      <c r="B35" s="478"/>
      <c r="C35" s="478"/>
      <c r="D35" s="479"/>
      <c r="E35" s="482"/>
      <c r="F35" s="484"/>
      <c r="G35" s="450"/>
      <c r="H35" s="486"/>
      <c r="I35" s="482"/>
      <c r="J35" s="473"/>
      <c r="K35" s="450"/>
      <c r="L35" s="471"/>
      <c r="M35" s="482"/>
      <c r="N35" s="484"/>
      <c r="O35" s="450"/>
      <c r="P35" s="486"/>
      <c r="Q35" s="482"/>
      <c r="R35" s="473"/>
      <c r="S35" s="450"/>
      <c r="T35" s="471"/>
      <c r="U35" s="457"/>
      <c r="V35" s="458"/>
      <c r="W35" s="458"/>
      <c r="X35" s="459"/>
      <c r="Y35" s="446"/>
      <c r="Z35" s="461"/>
      <c r="AA35" s="450"/>
      <c r="AB35" s="463"/>
      <c r="AC35" s="446"/>
      <c r="AD35" s="461"/>
      <c r="AE35" s="450"/>
      <c r="AF35" s="463"/>
      <c r="AG35" s="446"/>
      <c r="AH35" s="461"/>
      <c r="AI35" s="450"/>
      <c r="AJ35" s="463"/>
      <c r="AK35" s="446"/>
      <c r="AL35" s="520"/>
      <c r="AM35" s="521"/>
      <c r="AN35" s="522"/>
      <c r="AO35" s="168"/>
      <c r="AP35" s="168"/>
      <c r="AQ35" s="168"/>
      <c r="AR35" s="168"/>
      <c r="AS35" s="488"/>
      <c r="AT35" s="490"/>
      <c r="AU35" s="492"/>
      <c r="AV35" s="493"/>
      <c r="AW35" s="493"/>
      <c r="AX35" s="475"/>
      <c r="AY35" s="475"/>
      <c r="AZ35" s="160"/>
    </row>
    <row r="36" spans="1:52" ht="17.25" customHeight="1">
      <c r="A36" s="452" t="s">
        <v>358</v>
      </c>
      <c r="B36" s="453"/>
      <c r="C36" s="453"/>
      <c r="D36" s="480"/>
      <c r="E36" s="481" t="str">
        <f>IF(OR(F36="",H36=""),"",IF(F36&gt;H36,"○",IF(F36&lt;H36,"×",IF(F36=H36,"△"))))</f>
        <v>○</v>
      </c>
      <c r="F36" s="483">
        <f>IF(AB26="","",AB26)</f>
        <v>1</v>
      </c>
      <c r="G36" s="449" t="s">
        <v>341</v>
      </c>
      <c r="H36" s="485">
        <f>IF(Z26="","",Z26)</f>
        <v>0</v>
      </c>
      <c r="I36" s="481" t="str">
        <f>IF(OR(J36="",L36=""),"",IF(J36&gt;L36,"○",IF(J36&lt;L36,"×",IF(J36=L36,"△"))))</f>
        <v>△</v>
      </c>
      <c r="J36" s="472">
        <f>IF(AB28="","",AB28)</f>
        <v>1</v>
      </c>
      <c r="K36" s="449" t="s">
        <v>341</v>
      </c>
      <c r="L36" s="470">
        <f>IF(Z28="","",Z28)</f>
        <v>1</v>
      </c>
      <c r="M36" s="445" t="str">
        <f>IF(OR(N36="",P36=""),"",IF(N36&gt;P36,"○",IF(N36&lt;P36,"×",IF(N36=P36,"△"))))</f>
        <v>○</v>
      </c>
      <c r="N36" s="472">
        <f>IF(AB30="","",AB30)</f>
        <v>3</v>
      </c>
      <c r="O36" s="449" t="s">
        <v>341</v>
      </c>
      <c r="P36" s="470">
        <f>IF(Z30="","",Z30)</f>
        <v>0</v>
      </c>
      <c r="Q36" s="481" t="str">
        <f>IF(OR(R36="",T36=""),"",IF(R36&gt;T36,"○",IF(R36&lt;T36,"×",IF(R36=T36,"△"))))</f>
        <v>○</v>
      </c>
      <c r="R36" s="472">
        <f>IF(AB32="","",AB32)</f>
        <v>3</v>
      </c>
      <c r="S36" s="449" t="s">
        <v>341</v>
      </c>
      <c r="T36" s="470">
        <f>IF(Z32="","",Z32)</f>
        <v>1</v>
      </c>
      <c r="U36" s="481" t="str">
        <f>IF(OR(V36="",X36=""),"",IF(V36&gt;X36,"○",IF(V36&lt;X36,"×",IF(V36=X36,"△"))))</f>
        <v>○</v>
      </c>
      <c r="V36" s="472">
        <f>IF(AB34="","",AB34)</f>
        <v>6</v>
      </c>
      <c r="W36" s="449" t="s">
        <v>341</v>
      </c>
      <c r="X36" s="470">
        <f>IF(Z34="","",Z34)</f>
        <v>0</v>
      </c>
      <c r="Y36" s="454"/>
      <c r="Z36" s="455"/>
      <c r="AA36" s="455"/>
      <c r="AB36" s="456"/>
      <c r="AC36" s="445" t="str">
        <f>IF(OR(AD36="",AF36=""),"",IF(AD36&gt;AF36,"○",IF(AD36&lt;AF36,"×",IF(AD36=AF36,"△"))))</f>
        <v>○</v>
      </c>
      <c r="AD36" s="460">
        <v>5</v>
      </c>
      <c r="AE36" s="449" t="s">
        <v>341</v>
      </c>
      <c r="AF36" s="462">
        <v>0</v>
      </c>
      <c r="AG36" s="445" t="str">
        <f>IF(OR(AH36="",AJ36=""),"",IF(AH36&gt;AJ36,"○",IF(AH36&lt;AJ36,"×",IF(AH36=AJ36,"△"))))</f>
        <v>×</v>
      </c>
      <c r="AH36" s="460">
        <v>0</v>
      </c>
      <c r="AI36" s="449" t="s">
        <v>341</v>
      </c>
      <c r="AJ36" s="462">
        <v>8</v>
      </c>
      <c r="AK36" s="445" t="str">
        <f>IF(OR(AL36="",AN36=""),"",IF(AL36&gt;AN36,"○",IF(AL36&lt;AN36,"×",IF(AL36=AN36,"△"))))</f>
        <v>×</v>
      </c>
      <c r="AL36" s="460">
        <v>1</v>
      </c>
      <c r="AM36" s="449" t="s">
        <v>341</v>
      </c>
      <c r="AN36" s="462">
        <v>2</v>
      </c>
      <c r="AO36" s="167"/>
      <c r="AP36" s="167"/>
      <c r="AQ36" s="167"/>
      <c r="AR36" s="167"/>
      <c r="AS36" s="487">
        <f>COUNTIF(E36:AN37,"○")+COUNTIF(E36:AN37,"×")+COUNTIF(E36:AN37,"△")</f>
        <v>8</v>
      </c>
      <c r="AT36" s="489">
        <f>COUNTIF(E36:AN37,"○")*3+COUNTIF(E36:AN37,"△")</f>
        <v>16</v>
      </c>
      <c r="AU36" s="491">
        <f>IF(AS36=0,0,AT36/(AS36*3))</f>
        <v>0.66666666666666663</v>
      </c>
      <c r="AV36" s="476">
        <f>SUM(F36,J36,N36,R36,V36,Z36,AD36,AH36,AL36,AP36)-SUM(H36,L36,P36,T36,X36,AB36,AF36,AJ36,AN36,AR36)</f>
        <v>8</v>
      </c>
      <c r="AW36" s="476">
        <f t="shared" si="27"/>
        <v>20</v>
      </c>
      <c r="AX36" s="474">
        <f>RANK(AU36,$AU$26:$AU$43)</f>
        <v>3</v>
      </c>
      <c r="AY36" s="476">
        <f t="shared" ref="AY36" si="32">RANK(AU36,$AU$4:$AU$65)</f>
        <v>7</v>
      </c>
      <c r="AZ36" s="160"/>
    </row>
    <row r="37" spans="1:52" ht="17.25" customHeight="1">
      <c r="A37" s="477" t="str">
        <f ca="1">INDIRECT("U10組合せ!e"&amp;(ROW()-1)/2-7)</f>
        <v>ｕｎｉｏｎ ｓｃ</v>
      </c>
      <c r="B37" s="478"/>
      <c r="C37" s="478"/>
      <c r="D37" s="479"/>
      <c r="E37" s="482"/>
      <c r="F37" s="484"/>
      <c r="G37" s="450"/>
      <c r="H37" s="486"/>
      <c r="I37" s="482"/>
      <c r="J37" s="473"/>
      <c r="K37" s="450"/>
      <c r="L37" s="471"/>
      <c r="M37" s="446"/>
      <c r="N37" s="473"/>
      <c r="O37" s="450"/>
      <c r="P37" s="471"/>
      <c r="Q37" s="482"/>
      <c r="R37" s="473"/>
      <c r="S37" s="450"/>
      <c r="T37" s="471"/>
      <c r="U37" s="482"/>
      <c r="V37" s="473"/>
      <c r="W37" s="450"/>
      <c r="X37" s="471"/>
      <c r="Y37" s="457"/>
      <c r="Z37" s="458"/>
      <c r="AA37" s="458"/>
      <c r="AB37" s="459"/>
      <c r="AC37" s="446"/>
      <c r="AD37" s="461"/>
      <c r="AE37" s="450"/>
      <c r="AF37" s="463"/>
      <c r="AG37" s="446"/>
      <c r="AH37" s="461"/>
      <c r="AI37" s="450"/>
      <c r="AJ37" s="463"/>
      <c r="AK37" s="446"/>
      <c r="AL37" s="461"/>
      <c r="AM37" s="450"/>
      <c r="AN37" s="463"/>
      <c r="AO37" s="168"/>
      <c r="AP37" s="168"/>
      <c r="AQ37" s="168"/>
      <c r="AR37" s="168"/>
      <c r="AS37" s="488"/>
      <c r="AT37" s="490"/>
      <c r="AU37" s="492"/>
      <c r="AV37" s="493"/>
      <c r="AW37" s="493"/>
      <c r="AX37" s="475"/>
      <c r="AY37" s="475"/>
      <c r="AZ37" s="160"/>
    </row>
    <row r="38" spans="1:52" ht="17.25" customHeight="1">
      <c r="A38" s="452" t="s">
        <v>359</v>
      </c>
      <c r="B38" s="453"/>
      <c r="C38" s="453"/>
      <c r="D38" s="480"/>
      <c r="E38" s="481" t="str">
        <f>IF(OR(F38="",H38=""),"",IF(F38&gt;H38,"○",IF(F38&lt;H38,"×",IF(F38=H38,"△"))))</f>
        <v>○</v>
      </c>
      <c r="F38" s="483">
        <f>IF(AF26="","",AF26)</f>
        <v>2</v>
      </c>
      <c r="G38" s="449" t="s">
        <v>341</v>
      </c>
      <c r="H38" s="485">
        <f>IF(AD26="","",AD26)</f>
        <v>1</v>
      </c>
      <c r="I38" s="481" t="str">
        <f>IF(OR(J38="",L38=""),"",IF(J38&gt;L38,"○",IF(J38&lt;L38,"×",IF(J38=L38,"△"))))</f>
        <v>×</v>
      </c>
      <c r="J38" s="483">
        <f>IF(AF28="","",AF28)</f>
        <v>1</v>
      </c>
      <c r="K38" s="449" t="s">
        <v>341</v>
      </c>
      <c r="L38" s="485">
        <f>IF(AD28="","",AD28)</f>
        <v>3</v>
      </c>
      <c r="M38" s="481" t="str">
        <f>IF(OR(N38="",P38=""),"",IF(N38&gt;P38,"○",IF(N38&lt;P38,"×",IF(N38=P38,"△"))))</f>
        <v>×</v>
      </c>
      <c r="N38" s="483">
        <f>IF(AF30="","",AF30)</f>
        <v>0</v>
      </c>
      <c r="O38" s="449" t="s">
        <v>341</v>
      </c>
      <c r="P38" s="485">
        <f>IF(AD30="","",AD30)</f>
        <v>2</v>
      </c>
      <c r="Q38" s="481" t="str">
        <f>IF(OR(R38="",T38=""),"",IF(R38&gt;T38,"○",IF(R38&lt;T38,"×",IF(R38=T38,"△"))))</f>
        <v>△</v>
      </c>
      <c r="R38" s="483">
        <f>IF(AF32="","",AF32)</f>
        <v>0</v>
      </c>
      <c r="S38" s="449" t="s">
        <v>341</v>
      </c>
      <c r="T38" s="485">
        <f>IF(AD32="","",AD32)</f>
        <v>0</v>
      </c>
      <c r="U38" s="481" t="str">
        <f>IF(OR(V38="",X38=""),"",IF(V38&gt;X38,"○",IF(V38&lt;X38,"×",IF(V38=X38,"△"))))</f>
        <v>○</v>
      </c>
      <c r="V38" s="483">
        <f>IF(AF34="","",AF34)</f>
        <v>1</v>
      </c>
      <c r="W38" s="449" t="s">
        <v>341</v>
      </c>
      <c r="X38" s="485">
        <f>IF(AD34="","",AD34)</f>
        <v>0</v>
      </c>
      <c r="Y38" s="481" t="str">
        <f>IF(OR(Z38="",AB38=""),"",IF(Z38&gt;AB38,"○",IF(Z38&lt;AB38,"×",IF(Z38=AB38,"△"))))</f>
        <v>×</v>
      </c>
      <c r="Z38" s="483">
        <f>IF(AF36="","",AF36)</f>
        <v>0</v>
      </c>
      <c r="AA38" s="449" t="s">
        <v>341</v>
      </c>
      <c r="AB38" s="485">
        <f>IF(AD36="","",AD36)</f>
        <v>5</v>
      </c>
      <c r="AC38" s="454"/>
      <c r="AD38" s="455"/>
      <c r="AE38" s="455"/>
      <c r="AF38" s="456"/>
      <c r="AG38" s="445" t="str">
        <f>IF(OR(AH38="",AJ38=""),"",IF(AH38&gt;AJ38,"○",IF(AH38&lt;AJ38,"×",IF(AH38=AJ38,"△"))))</f>
        <v>×</v>
      </c>
      <c r="AH38" s="460">
        <v>0</v>
      </c>
      <c r="AI38" s="449" t="s">
        <v>341</v>
      </c>
      <c r="AJ38" s="462">
        <v>5</v>
      </c>
      <c r="AK38" s="445" t="str">
        <f>IF(OR(AL38="",AN38=""),"",IF(AL38&gt;AN38,"○",IF(AL38&lt;AN38,"×",IF(AL38=AN38,"△"))))</f>
        <v>×</v>
      </c>
      <c r="AL38" s="460">
        <v>0</v>
      </c>
      <c r="AM38" s="449" t="s">
        <v>341</v>
      </c>
      <c r="AN38" s="462">
        <v>6</v>
      </c>
      <c r="AO38" s="167"/>
      <c r="AP38" s="167"/>
      <c r="AQ38" s="167"/>
      <c r="AR38" s="167"/>
      <c r="AS38" s="487">
        <f>COUNTIF(E38:AN39,"○")+COUNTIF(E38:AN39,"×")+COUNTIF(E38:AN39,"△")</f>
        <v>8</v>
      </c>
      <c r="AT38" s="489">
        <f>COUNTIF(E38:AN39,"○")*3+COUNTIF(E38:AN39,"△")</f>
        <v>7</v>
      </c>
      <c r="AU38" s="491">
        <f>IF(AS38=0,0,AT38/(AS38*3))</f>
        <v>0.29166666666666669</v>
      </c>
      <c r="AV38" s="476">
        <f>SUM(F38,J38,N38,R38,V38,Z38,AD38,AH38,AL38,AP38)-SUM(H38,L38,P38,T38,X38,AB38,AF38,AJ38,AN38,AR38)</f>
        <v>-18</v>
      </c>
      <c r="AW38" s="476">
        <f t="shared" si="27"/>
        <v>4</v>
      </c>
      <c r="AX38" s="474">
        <f>RANK(AU38,$AU$26:$AU$43)</f>
        <v>7</v>
      </c>
      <c r="AY38" s="476">
        <f t="shared" ref="AY38" si="33">RANK(AU38,$AU$4:$AU$65)</f>
        <v>21</v>
      </c>
      <c r="AZ38" s="160"/>
    </row>
    <row r="39" spans="1:52" ht="17.25" customHeight="1">
      <c r="A39" s="477" t="str">
        <f ca="1">INDIRECT("U10組合せ!e"&amp;(ROW()-1)/2-7)</f>
        <v>ＦＣブロケード</v>
      </c>
      <c r="B39" s="478"/>
      <c r="C39" s="478"/>
      <c r="D39" s="479"/>
      <c r="E39" s="482"/>
      <c r="F39" s="484"/>
      <c r="G39" s="450"/>
      <c r="H39" s="486"/>
      <c r="I39" s="482"/>
      <c r="J39" s="484"/>
      <c r="K39" s="450"/>
      <c r="L39" s="486"/>
      <c r="M39" s="482"/>
      <c r="N39" s="484"/>
      <c r="O39" s="450"/>
      <c r="P39" s="486"/>
      <c r="Q39" s="482"/>
      <c r="R39" s="484"/>
      <c r="S39" s="450"/>
      <c r="T39" s="486"/>
      <c r="U39" s="482"/>
      <c r="V39" s="484"/>
      <c r="W39" s="450"/>
      <c r="X39" s="486"/>
      <c r="Y39" s="482"/>
      <c r="Z39" s="484"/>
      <c r="AA39" s="450"/>
      <c r="AB39" s="486"/>
      <c r="AC39" s="457"/>
      <c r="AD39" s="458"/>
      <c r="AE39" s="458"/>
      <c r="AF39" s="459"/>
      <c r="AG39" s="446"/>
      <c r="AH39" s="461"/>
      <c r="AI39" s="450"/>
      <c r="AJ39" s="463"/>
      <c r="AK39" s="446"/>
      <c r="AL39" s="461"/>
      <c r="AM39" s="450"/>
      <c r="AN39" s="463"/>
      <c r="AO39" s="168"/>
      <c r="AP39" s="168"/>
      <c r="AQ39" s="168"/>
      <c r="AR39" s="168"/>
      <c r="AS39" s="488"/>
      <c r="AT39" s="490"/>
      <c r="AU39" s="492"/>
      <c r="AV39" s="493"/>
      <c r="AW39" s="493"/>
      <c r="AX39" s="475"/>
      <c r="AY39" s="475"/>
      <c r="AZ39" s="160"/>
    </row>
    <row r="40" spans="1:52" ht="17.25" customHeight="1">
      <c r="A40" s="452" t="s">
        <v>360</v>
      </c>
      <c r="B40" s="453"/>
      <c r="C40" s="453"/>
      <c r="D40" s="480"/>
      <c r="E40" s="481" t="str">
        <f>IF(OR(F40="",H40=""),"",IF(F40&gt;H40,"○",IF(F40&lt;H40,"×",IF(F40=H40,"△"))))</f>
        <v>○</v>
      </c>
      <c r="F40" s="483">
        <f>IF(AJ26="","",AJ26)</f>
        <v>11</v>
      </c>
      <c r="G40" s="449" t="s">
        <v>341</v>
      </c>
      <c r="H40" s="485">
        <f>IF(AH26="","",AH26)</f>
        <v>0</v>
      </c>
      <c r="I40" s="481" t="str">
        <f>IF(OR(J40="",L40=""),"",IF(J40&gt;L40,"○",IF(J40&lt;L40,"×",IF(J40=L40,"△"))))</f>
        <v>○</v>
      </c>
      <c r="J40" s="483">
        <f>IF(AJ28="","",AJ28)</f>
        <v>6</v>
      </c>
      <c r="K40" s="449" t="s">
        <v>341</v>
      </c>
      <c r="L40" s="485">
        <f>IF(AH28="","",AH28)</f>
        <v>0</v>
      </c>
      <c r="M40" s="481" t="str">
        <f>IF(OR(N40="",P40=""),"",IF(N40&gt;P40,"○",IF(N40&lt;P40,"×",IF(N40=P40,"△"))))</f>
        <v>○</v>
      </c>
      <c r="N40" s="483">
        <f>IF(AJ30="","",AJ30)</f>
        <v>4</v>
      </c>
      <c r="O40" s="449" t="s">
        <v>341</v>
      </c>
      <c r="P40" s="485">
        <f>IF(AH30="","",AH30)</f>
        <v>0</v>
      </c>
      <c r="Q40" s="481" t="str">
        <f>IF(OR(R40="",T40=""),"",IF(R40&gt;T40,"○",IF(R40&lt;T40,"×",IF(R40=T40,"△"))))</f>
        <v>○</v>
      </c>
      <c r="R40" s="483">
        <f>IF(AJ32="","",AJ32)</f>
        <v>6</v>
      </c>
      <c r="S40" s="449" t="s">
        <v>341</v>
      </c>
      <c r="T40" s="485">
        <f>IF(AH32="","",AH32)</f>
        <v>0</v>
      </c>
      <c r="U40" s="481" t="str">
        <f>IF(OR(V40="",X40=""),"",IF(V40&gt;X40,"○",IF(V40&lt;X40,"×",IF(V40=X40,"△"))))</f>
        <v>○</v>
      </c>
      <c r="V40" s="483">
        <f>IF(AJ34="","",AJ34)</f>
        <v>8</v>
      </c>
      <c r="W40" s="449" t="s">
        <v>341</v>
      </c>
      <c r="X40" s="485">
        <f>IF(AH34="","",AH34)</f>
        <v>0</v>
      </c>
      <c r="Y40" s="481" t="str">
        <f>IF(OR(Z40="",AB40=""),"",IF(Z40&gt;AB40,"○",IF(Z40&lt;AB40,"×",IF(Z40=AB40,"△"))))</f>
        <v>○</v>
      </c>
      <c r="Z40" s="483">
        <f>IF(AJ36="","",AJ36)</f>
        <v>8</v>
      </c>
      <c r="AA40" s="449" t="s">
        <v>341</v>
      </c>
      <c r="AB40" s="485">
        <f>IF(AH36="","",AH36)</f>
        <v>0</v>
      </c>
      <c r="AC40" s="481" t="str">
        <f>IF(OR(AD40="",AF40=""),"",IF(AD40&gt;AF40,"○",IF(AD40&lt;AF40,"×",IF(AD40=AF40,"△"))))</f>
        <v>○</v>
      </c>
      <c r="AD40" s="483">
        <f>IF(AJ38="","",AJ38)</f>
        <v>5</v>
      </c>
      <c r="AE40" s="449" t="s">
        <v>341</v>
      </c>
      <c r="AF40" s="485">
        <f>IF(AH38="","",AH38)</f>
        <v>0</v>
      </c>
      <c r="AG40" s="454"/>
      <c r="AH40" s="455"/>
      <c r="AI40" s="455"/>
      <c r="AJ40" s="456"/>
      <c r="AK40" s="445" t="str">
        <f>IF(OR(AL40="",AN40=""),"",IF(AL40&gt;AN40,"○",IF(AL40&lt;AN40,"×",IF(AL40=AN40,"△"))))</f>
        <v>△</v>
      </c>
      <c r="AL40" s="460">
        <v>1</v>
      </c>
      <c r="AM40" s="449" t="s">
        <v>341</v>
      </c>
      <c r="AN40" s="462">
        <v>1</v>
      </c>
      <c r="AO40" s="167"/>
      <c r="AP40" s="167"/>
      <c r="AQ40" s="167"/>
      <c r="AR40" s="167"/>
      <c r="AS40" s="487">
        <f>COUNTIF(E40:AN41,"○")+COUNTIF(E40:AN41,"×")+COUNTIF(E40:AN41,"△")</f>
        <v>8</v>
      </c>
      <c r="AT40" s="489">
        <f>COUNTIF(E40:AN41,"○")*3+COUNTIF(E40:AN41,"△")</f>
        <v>22</v>
      </c>
      <c r="AU40" s="491">
        <f>IF(AS40=0,0,AT40/(AS40*3))</f>
        <v>0.91666666666666663</v>
      </c>
      <c r="AV40" s="476">
        <f>SUM(F40,J40,N40,R40,V40,Z40,AD40,AH40,AL40,AP40)-SUM(H40,L40,P40,T40,X40,AB40,AF40,AJ40,AN40,AR40)</f>
        <v>48</v>
      </c>
      <c r="AW40" s="476">
        <f t="shared" si="27"/>
        <v>49</v>
      </c>
      <c r="AX40" s="474">
        <f>RANK(AU40,$AU$26:$AU$43)</f>
        <v>1</v>
      </c>
      <c r="AY40" s="476">
        <f t="shared" ref="AY40" si="34">RANK(AU40,$AU$4:$AU$65)</f>
        <v>2</v>
      </c>
      <c r="AZ40" s="160"/>
    </row>
    <row r="41" spans="1:52" ht="17.25" customHeight="1">
      <c r="A41" s="477" t="str">
        <f ca="1">INDIRECT("U10組合せ!e"&amp;(ROW()-1)/2-7)</f>
        <v>栃木ＳＣジュニア</v>
      </c>
      <c r="B41" s="478"/>
      <c r="C41" s="478"/>
      <c r="D41" s="479"/>
      <c r="E41" s="482"/>
      <c r="F41" s="484"/>
      <c r="G41" s="450"/>
      <c r="H41" s="486"/>
      <c r="I41" s="482"/>
      <c r="J41" s="484"/>
      <c r="K41" s="450"/>
      <c r="L41" s="486"/>
      <c r="M41" s="482"/>
      <c r="N41" s="484"/>
      <c r="O41" s="450"/>
      <c r="P41" s="486"/>
      <c r="Q41" s="482"/>
      <c r="R41" s="484"/>
      <c r="S41" s="450"/>
      <c r="T41" s="486"/>
      <c r="U41" s="482"/>
      <c r="V41" s="484"/>
      <c r="W41" s="450"/>
      <c r="X41" s="486"/>
      <c r="Y41" s="482"/>
      <c r="Z41" s="484"/>
      <c r="AA41" s="450"/>
      <c r="AB41" s="486"/>
      <c r="AC41" s="482"/>
      <c r="AD41" s="484"/>
      <c r="AE41" s="450"/>
      <c r="AF41" s="486"/>
      <c r="AG41" s="457"/>
      <c r="AH41" s="458"/>
      <c r="AI41" s="458"/>
      <c r="AJ41" s="459"/>
      <c r="AK41" s="446"/>
      <c r="AL41" s="461"/>
      <c r="AM41" s="450"/>
      <c r="AN41" s="463"/>
      <c r="AO41" s="168"/>
      <c r="AP41" s="168"/>
      <c r="AQ41" s="168"/>
      <c r="AR41" s="168"/>
      <c r="AS41" s="488"/>
      <c r="AT41" s="490"/>
      <c r="AU41" s="492"/>
      <c r="AV41" s="493"/>
      <c r="AW41" s="493"/>
      <c r="AX41" s="475"/>
      <c r="AY41" s="475"/>
      <c r="AZ41" s="160"/>
    </row>
    <row r="42" spans="1:52" ht="17.25" customHeight="1">
      <c r="A42" s="452" t="s">
        <v>361</v>
      </c>
      <c r="B42" s="453"/>
      <c r="C42" s="453"/>
      <c r="D42" s="480"/>
      <c r="E42" s="481" t="str">
        <f>IF(OR(F42="",H42=""),"",IF(F42&gt;H42,"○",IF(F42&lt;H42,"×",IF(F42=H42,"△"))))</f>
        <v>○</v>
      </c>
      <c r="F42" s="483">
        <f>IF(AN26="","",AN26)</f>
        <v>6</v>
      </c>
      <c r="G42" s="449" t="s">
        <v>341</v>
      </c>
      <c r="H42" s="485">
        <f>IF(AL26="","",AL26)</f>
        <v>1</v>
      </c>
      <c r="I42" s="481" t="str">
        <f>IF(OR(J42="",L42=""),"",IF(J42&gt;L42,"○",IF(J42&lt;L42,"×",IF(J42=L42,"△"))))</f>
        <v>○</v>
      </c>
      <c r="J42" s="483">
        <f>IF(AN28="","",AN28)</f>
        <v>6</v>
      </c>
      <c r="K42" s="449" t="s">
        <v>341</v>
      </c>
      <c r="L42" s="485">
        <f>IF(AL28="","",AL28)</f>
        <v>0</v>
      </c>
      <c r="M42" s="481" t="str">
        <f>IF(OR(N42="",P42=""),"",IF(N42&gt;P42,"○",IF(N42&lt;P42,"×",IF(N42=P42,"△"))))</f>
        <v>○</v>
      </c>
      <c r="N42" s="483">
        <f>IF(AN30="","",AN30)</f>
        <v>1</v>
      </c>
      <c r="O42" s="449" t="s">
        <v>341</v>
      </c>
      <c r="P42" s="485">
        <f>IF(AL30="","",AL30)</f>
        <v>0</v>
      </c>
      <c r="Q42" s="481" t="str">
        <f>IF(OR(R42="",T42=""),"",IF(R42&gt;T42,"○",IF(R42&lt;T42,"×",IF(R42=T42,"△"))))</f>
        <v>○</v>
      </c>
      <c r="R42" s="483">
        <f>IF(AN32="","",AN32)</f>
        <v>7</v>
      </c>
      <c r="S42" s="449" t="s">
        <v>341</v>
      </c>
      <c r="T42" s="485">
        <f>IF(AL32="","",AL32)</f>
        <v>2</v>
      </c>
      <c r="U42" s="481" t="str">
        <f>IF(OR(V42="",X42=""),"",IF(V42&gt;X42,"○",IF(V42&lt;X42,"×",IF(V42=X42,"△"))))</f>
        <v>○</v>
      </c>
      <c r="V42" s="483">
        <f>IF(AN34="","",AN34)</f>
        <v>5</v>
      </c>
      <c r="W42" s="449" t="s">
        <v>341</v>
      </c>
      <c r="X42" s="485">
        <f>IF(AL34="","",AL34)</f>
        <v>0</v>
      </c>
      <c r="Y42" s="481" t="str">
        <f>IF(OR(Z42="",AB42=""),"",IF(Z42&gt;AB42,"○",IF(Z42&lt;AB42,"×",IF(Z42=AB42,"△"))))</f>
        <v>○</v>
      </c>
      <c r="Z42" s="483">
        <f>IF(AN36="","",AN36)</f>
        <v>2</v>
      </c>
      <c r="AA42" s="449" t="s">
        <v>341</v>
      </c>
      <c r="AB42" s="485">
        <f>IF(AL36="","",AL36)</f>
        <v>1</v>
      </c>
      <c r="AC42" s="481" t="str">
        <f>IF(OR(AD42="",AF42=""),"",IF(AD42&gt;AF42,"○",IF(AD42&lt;AF42,"×",IF(AD42=AF42,"△"))))</f>
        <v>○</v>
      </c>
      <c r="AD42" s="483">
        <f>IF(AN38="","",AN38)</f>
        <v>6</v>
      </c>
      <c r="AE42" s="449" t="s">
        <v>341</v>
      </c>
      <c r="AF42" s="485">
        <f>IF(AL38="","",AL38)</f>
        <v>0</v>
      </c>
      <c r="AG42" s="481" t="str">
        <f>IF(OR(AH42="",AJ42=""),"",IF(AH42&gt;AJ42,"○",IF(AH42&lt;AJ42,"×",IF(AH42=AJ42,"△"))))</f>
        <v>△</v>
      </c>
      <c r="AH42" s="483">
        <f>IF(AN40="","",AN40)</f>
        <v>1</v>
      </c>
      <c r="AI42" s="449" t="s">
        <v>341</v>
      </c>
      <c r="AJ42" s="485">
        <f>IF(AL40="","",AL40)</f>
        <v>1</v>
      </c>
      <c r="AK42" s="454"/>
      <c r="AL42" s="455"/>
      <c r="AM42" s="455"/>
      <c r="AN42" s="456"/>
      <c r="AO42" s="169"/>
      <c r="AP42" s="169"/>
      <c r="AQ42" s="169"/>
      <c r="AR42" s="169"/>
      <c r="AS42" s="487">
        <f>COUNTIF(E42:AN43,"○")+COUNTIF(E42:AN43,"×")+COUNTIF(E42:AN43,"△")</f>
        <v>8</v>
      </c>
      <c r="AT42" s="489">
        <f>COUNTIF(E42:AN43,"○")*3+COUNTIF(E42:AN43,"△")</f>
        <v>22</v>
      </c>
      <c r="AU42" s="491">
        <f>IF(AS42=0,0,AT42/(AS42*3))</f>
        <v>0.91666666666666663</v>
      </c>
      <c r="AV42" s="476">
        <f>SUM(F42,J42,N42,R42,V42,Z42,AD42,AH42,AL42,AP42)-SUM(H42,L42,P42,T42,X42,AB42,AF42,AJ42,AN42,AR42)</f>
        <v>29</v>
      </c>
      <c r="AW42" s="476">
        <f t="shared" si="27"/>
        <v>34</v>
      </c>
      <c r="AX42" s="474">
        <f>RANK(AU42,$AU$26:$AU$43)</f>
        <v>1</v>
      </c>
      <c r="AY42" s="476">
        <f t="shared" ref="AY42" si="35">RANK(AU42,$AU$4:$AU$65)</f>
        <v>2</v>
      </c>
      <c r="AZ42" s="160"/>
    </row>
    <row r="43" spans="1:52" ht="17.25" customHeight="1">
      <c r="A43" s="477" t="str">
        <f ca="1">INDIRECT("U10組合せ!e"&amp;(ROW()-1)/2-7)</f>
        <v>国本ＪＳＣ</v>
      </c>
      <c r="B43" s="478"/>
      <c r="C43" s="478"/>
      <c r="D43" s="479"/>
      <c r="E43" s="482"/>
      <c r="F43" s="484"/>
      <c r="G43" s="450"/>
      <c r="H43" s="486"/>
      <c r="I43" s="482"/>
      <c r="J43" s="484"/>
      <c r="K43" s="450"/>
      <c r="L43" s="486"/>
      <c r="M43" s="482"/>
      <c r="N43" s="484"/>
      <c r="O43" s="450"/>
      <c r="P43" s="486"/>
      <c r="Q43" s="482"/>
      <c r="R43" s="484"/>
      <c r="S43" s="450"/>
      <c r="T43" s="486"/>
      <c r="U43" s="482"/>
      <c r="V43" s="484"/>
      <c r="W43" s="450"/>
      <c r="X43" s="486"/>
      <c r="Y43" s="482"/>
      <c r="Z43" s="484"/>
      <c r="AA43" s="450"/>
      <c r="AB43" s="486"/>
      <c r="AC43" s="482"/>
      <c r="AD43" s="484"/>
      <c r="AE43" s="450"/>
      <c r="AF43" s="486"/>
      <c r="AG43" s="482"/>
      <c r="AH43" s="484"/>
      <c r="AI43" s="450"/>
      <c r="AJ43" s="486"/>
      <c r="AK43" s="457"/>
      <c r="AL43" s="458"/>
      <c r="AM43" s="458"/>
      <c r="AN43" s="459"/>
      <c r="AO43" s="170"/>
      <c r="AP43" s="170"/>
      <c r="AQ43" s="170"/>
      <c r="AR43" s="170"/>
      <c r="AS43" s="488"/>
      <c r="AT43" s="490"/>
      <c r="AU43" s="492"/>
      <c r="AV43" s="493"/>
      <c r="AW43" s="493"/>
      <c r="AX43" s="475"/>
      <c r="AY43" s="475"/>
      <c r="AZ43" s="160"/>
    </row>
    <row r="44" spans="1:52" hidden="1"/>
    <row r="45" spans="1:52" ht="27" hidden="1" customHeight="1">
      <c r="A45" s="464" t="str">
        <f>A1</f>
        <v>ＪＦＡ　U-10サッカーリーグ2018（in栃木） 宇河地域リーグ戦（後期）　星取表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5"/>
      <c r="AV45" s="465"/>
      <c r="AW45" s="465"/>
      <c r="AX45" s="465"/>
      <c r="AY45" s="465"/>
      <c r="AZ45" s="150"/>
    </row>
    <row r="46" spans="1:52" ht="21" customHeight="1"/>
    <row r="47" spans="1:52" ht="44.25">
      <c r="A47" s="467" t="s">
        <v>362</v>
      </c>
      <c r="B47" s="467"/>
      <c r="C47" s="467"/>
      <c r="D47" s="467"/>
      <c r="E47" s="467" t="str">
        <f ca="1">A49</f>
        <v>Ｓ４スペランツァ</v>
      </c>
      <c r="F47" s="467"/>
      <c r="G47" s="467"/>
      <c r="H47" s="467"/>
      <c r="I47" s="451" t="str">
        <f ca="1">A51</f>
        <v>みはらＳＣ Ｊｒ</v>
      </c>
      <c r="J47" s="451"/>
      <c r="K47" s="451"/>
      <c r="L47" s="451"/>
      <c r="M47" s="451" t="str">
        <f ca="1">A53</f>
        <v>ＦＣグラシアス</v>
      </c>
      <c r="N47" s="451"/>
      <c r="O47" s="451"/>
      <c r="P47" s="451"/>
      <c r="Q47" s="451" t="str">
        <f ca="1">A55</f>
        <v>サウス宇都宮ＳＣ</v>
      </c>
      <c r="R47" s="451"/>
      <c r="S47" s="451"/>
      <c r="T47" s="451"/>
      <c r="U47" s="467" t="str">
        <f ca="1">A57</f>
        <v>ＦＣグランディール宇都宮</v>
      </c>
      <c r="V47" s="467"/>
      <c r="W47" s="467"/>
      <c r="X47" s="467"/>
      <c r="Y47" s="451" t="str">
        <f ca="1">A59</f>
        <v>昭和・戸祭ＳＣ</v>
      </c>
      <c r="Z47" s="451"/>
      <c r="AA47" s="451"/>
      <c r="AB47" s="451"/>
      <c r="AC47" s="451" t="str">
        <f ca="1">A61</f>
        <v>カテット白沢ＳＳ</v>
      </c>
      <c r="AD47" s="451"/>
      <c r="AE47" s="451"/>
      <c r="AF47" s="451"/>
      <c r="AG47" s="451" t="str">
        <f ca="1">A63</f>
        <v>宇都宮北部ＦＣトレ</v>
      </c>
      <c r="AH47" s="451"/>
      <c r="AI47" s="451"/>
      <c r="AJ47" s="451"/>
      <c r="AK47" s="451" t="str">
        <f ca="1">A65</f>
        <v>ともぞうＳＣ U10</v>
      </c>
      <c r="AL47" s="451"/>
      <c r="AM47" s="451"/>
      <c r="AN47" s="451"/>
      <c r="AO47" s="166"/>
      <c r="AP47" s="166"/>
      <c r="AQ47" s="166"/>
      <c r="AR47" s="166"/>
      <c r="AS47" s="154" t="s">
        <v>333</v>
      </c>
      <c r="AT47" s="155" t="s">
        <v>334</v>
      </c>
      <c r="AU47" s="156" t="s">
        <v>335</v>
      </c>
      <c r="AV47" s="156" t="s">
        <v>336</v>
      </c>
      <c r="AW47" s="156" t="s">
        <v>337</v>
      </c>
      <c r="AX47" s="157" t="s">
        <v>338</v>
      </c>
      <c r="AY47" s="158" t="s">
        <v>339</v>
      </c>
      <c r="AZ47" s="159"/>
    </row>
    <row r="48" spans="1:52" ht="17.25" customHeight="1">
      <c r="A48" s="452" t="s">
        <v>363</v>
      </c>
      <c r="B48" s="453"/>
      <c r="C48" s="453"/>
      <c r="D48" s="453"/>
      <c r="E48" s="454"/>
      <c r="F48" s="455"/>
      <c r="G48" s="455"/>
      <c r="H48" s="456"/>
      <c r="I48" s="445" t="str">
        <f>IF(OR(J48="",L48=""),"",IF(J48&gt;L48,"○",IF(J48&lt;L48,"×",IF(J48=L48,"△"))))</f>
        <v>○</v>
      </c>
      <c r="J48" s="460">
        <v>4</v>
      </c>
      <c r="K48" s="449" t="s">
        <v>341</v>
      </c>
      <c r="L48" s="462">
        <v>3</v>
      </c>
      <c r="M48" s="445" t="str">
        <f>IF(OR(N48="",P48=""),"",IF(N48&gt;P48,"○",IF(N48&lt;P48,"×",IF(N48=P48,"△"))))</f>
        <v>○</v>
      </c>
      <c r="N48" s="460">
        <v>3</v>
      </c>
      <c r="O48" s="449" t="s">
        <v>341</v>
      </c>
      <c r="P48" s="462">
        <v>0</v>
      </c>
      <c r="Q48" s="445" t="str">
        <f>IF(OR(R48="",T48=""),"",IF(R48&gt;T48,"○",IF(R48&lt;T48,"×",IF(R48=T48,"△"))))</f>
        <v>○</v>
      </c>
      <c r="R48" s="447">
        <v>5</v>
      </c>
      <c r="S48" s="449" t="s">
        <v>341</v>
      </c>
      <c r="T48" s="470">
        <v>0</v>
      </c>
      <c r="U48" s="445" t="str">
        <f>IF(OR(V48="",X48=""),"",IF(V48&gt;X48,"○",IF(V48&lt;X48,"×",IF(V48=X48,"△"))))</f>
        <v>×</v>
      </c>
      <c r="V48" s="512">
        <v>0</v>
      </c>
      <c r="W48" s="513" t="s">
        <v>341</v>
      </c>
      <c r="X48" s="514">
        <v>3</v>
      </c>
      <c r="Y48" s="515" t="str">
        <f>IF(OR(Z48="",AB48=""),"",IF(Z48&gt;AB48,"○",IF(Z48&lt;AB48,"×",IF(Z48=AB48,"△"))))</f>
        <v>○</v>
      </c>
      <c r="Z48" s="512">
        <v>2</v>
      </c>
      <c r="AA48" s="513" t="s">
        <v>341</v>
      </c>
      <c r="AB48" s="514">
        <v>0</v>
      </c>
      <c r="AC48" s="515" t="str">
        <f>IF(OR(AD48="",AF48=""),"",IF(AD48&gt;AF48,"○",IF(AD48&lt;AF48,"×",IF(AD48=AF48,"△"))))</f>
        <v>△</v>
      </c>
      <c r="AD48" s="518">
        <v>0</v>
      </c>
      <c r="AE48" s="513" t="s">
        <v>341</v>
      </c>
      <c r="AF48" s="517">
        <v>0</v>
      </c>
      <c r="AG48" s="515" t="str">
        <f>IF(OR(AH48="",AJ48=""),"",IF(AH48&gt;AJ48,"○",IF(AH48&lt;AJ48,"×",IF(AH48=AJ48,"△"))))</f>
        <v>○</v>
      </c>
      <c r="AH48" s="512">
        <v>15</v>
      </c>
      <c r="AI48" s="513" t="s">
        <v>341</v>
      </c>
      <c r="AJ48" s="519">
        <v>0</v>
      </c>
      <c r="AK48" s="515" t="str">
        <f>IF(OR(AL48="",AN48=""),"",IF(AL48&gt;AN48,"○",IF(AL48&lt;AN48,"×",IF(AL48=AN48,"△"))))</f>
        <v>×</v>
      </c>
      <c r="AL48" s="460">
        <v>0</v>
      </c>
      <c r="AM48" s="449" t="s">
        <v>341</v>
      </c>
      <c r="AN48" s="462">
        <v>1</v>
      </c>
      <c r="AO48" s="169"/>
      <c r="AP48" s="169"/>
      <c r="AQ48" s="169"/>
      <c r="AR48" s="169"/>
      <c r="AS48" s="487">
        <f>COUNTIF(E48:AN49,"○")+COUNTIF(E48:AN49,"×")+COUNTIF(E48:AN49,"△")</f>
        <v>8</v>
      </c>
      <c r="AT48" s="489">
        <f>COUNTIF(E48:AN49,"○")*3+COUNTIF(E48:AN49,"△")</f>
        <v>16</v>
      </c>
      <c r="AU48" s="491">
        <f>IF(AS48=0,0,AT48/(AS48*3))</f>
        <v>0.66666666666666663</v>
      </c>
      <c r="AV48" s="476">
        <f>SUM(F48,J48,N48,R48,V48,Z48,AD48,AH48,AL48,AP48)-SUM(H48,L48,P48,T48,X48,AB48,AF48,AJ48,AN48,AR48)</f>
        <v>22</v>
      </c>
      <c r="AW48" s="476">
        <f t="shared" ref="AW48:AW64" si="36">SUM(F48,J48,N48,R48,V48,Z48,AD48,AH48,AL48,AP48,)</f>
        <v>29</v>
      </c>
      <c r="AX48" s="474">
        <f>RANK(AU48,$AU$48:$AU$65)</f>
        <v>3</v>
      </c>
      <c r="AY48" s="476">
        <f>RANK(AU48,$AU$4:$AU$65)</f>
        <v>7</v>
      </c>
      <c r="AZ48" s="160"/>
    </row>
    <row r="49" spans="1:52" ht="17.25" customHeight="1">
      <c r="A49" s="477" t="str">
        <f ca="1">INDIRECT("U10組合せ!g"&amp;(ROW()-1)/2-18)</f>
        <v>Ｓ４スペランツァ</v>
      </c>
      <c r="B49" s="478"/>
      <c r="C49" s="478"/>
      <c r="D49" s="479"/>
      <c r="E49" s="457"/>
      <c r="F49" s="458"/>
      <c r="G49" s="458"/>
      <c r="H49" s="459"/>
      <c r="I49" s="446"/>
      <c r="J49" s="461"/>
      <c r="K49" s="450"/>
      <c r="L49" s="463"/>
      <c r="M49" s="446"/>
      <c r="N49" s="461"/>
      <c r="O49" s="450"/>
      <c r="P49" s="463"/>
      <c r="Q49" s="446"/>
      <c r="R49" s="448"/>
      <c r="S49" s="450"/>
      <c r="T49" s="471"/>
      <c r="U49" s="446"/>
      <c r="V49" s="520"/>
      <c r="W49" s="521"/>
      <c r="X49" s="522"/>
      <c r="Y49" s="523"/>
      <c r="Z49" s="520"/>
      <c r="AA49" s="521"/>
      <c r="AB49" s="522"/>
      <c r="AC49" s="523"/>
      <c r="AD49" s="526"/>
      <c r="AE49" s="521"/>
      <c r="AF49" s="525"/>
      <c r="AG49" s="523"/>
      <c r="AH49" s="520"/>
      <c r="AI49" s="521"/>
      <c r="AJ49" s="527"/>
      <c r="AK49" s="523"/>
      <c r="AL49" s="461"/>
      <c r="AM49" s="450"/>
      <c r="AN49" s="463"/>
      <c r="AO49" s="170"/>
      <c r="AP49" s="170"/>
      <c r="AQ49" s="170"/>
      <c r="AR49" s="170"/>
      <c r="AS49" s="488"/>
      <c r="AT49" s="490"/>
      <c r="AU49" s="492"/>
      <c r="AV49" s="493"/>
      <c r="AW49" s="493"/>
      <c r="AX49" s="475"/>
      <c r="AY49" s="475"/>
      <c r="AZ49" s="160"/>
    </row>
    <row r="50" spans="1:52" ht="17.25" customHeight="1">
      <c r="A50" s="452" t="s">
        <v>364</v>
      </c>
      <c r="B50" s="453"/>
      <c r="C50" s="453"/>
      <c r="D50" s="480"/>
      <c r="E50" s="481" t="str">
        <f>IF(OR(F50="",H50=""),"",IF(F50&gt;H50,"○",IF(F50&lt;H50,"×",IF(F50=H50,"△"))))</f>
        <v>×</v>
      </c>
      <c r="F50" s="483">
        <f>IF(L48="","",L48)</f>
        <v>3</v>
      </c>
      <c r="G50" s="449" t="s">
        <v>341</v>
      </c>
      <c r="H50" s="485">
        <f>IF(J48="","",J48)</f>
        <v>4</v>
      </c>
      <c r="I50" s="454"/>
      <c r="J50" s="455"/>
      <c r="K50" s="455"/>
      <c r="L50" s="456"/>
      <c r="M50" s="445" t="str">
        <f>IF(OR(N50="",P50=""),"",IF(N50&gt;P50,"○",IF(N50&lt;P50,"×",IF(N50=P50,"△"))))</f>
        <v>○</v>
      </c>
      <c r="N50" s="460">
        <v>3</v>
      </c>
      <c r="O50" s="449" t="s">
        <v>341</v>
      </c>
      <c r="P50" s="462">
        <v>1</v>
      </c>
      <c r="Q50" s="445" t="str">
        <f>IF(OR(R50="",T50=""),"",IF(R50&gt;T50,"○",IF(R50&lt;T50,"×",IF(R50=T50,"△"))))</f>
        <v>○</v>
      </c>
      <c r="R50" s="460">
        <v>5</v>
      </c>
      <c r="S50" s="449" t="s">
        <v>341</v>
      </c>
      <c r="T50" s="462">
        <v>0</v>
      </c>
      <c r="U50" s="445" t="str">
        <f>IF(OR(V50="",X50=""),"",IF(V50&gt;X50,"○",IF(V50&lt;X50,"×",IF(V50=X50,"△"))))</f>
        <v>×</v>
      </c>
      <c r="V50" s="518">
        <v>1</v>
      </c>
      <c r="W50" s="513" t="s">
        <v>341</v>
      </c>
      <c r="X50" s="517">
        <v>3</v>
      </c>
      <c r="Y50" s="515" t="str">
        <f>IF(OR(Z50="",AB50=""),"",IF(Z50&gt;AB50,"○",IF(Z50&lt;AB50,"×",IF(Z50=AB50,"△"))))</f>
        <v>△</v>
      </c>
      <c r="Z50" s="512">
        <v>2</v>
      </c>
      <c r="AA50" s="513" t="s">
        <v>341</v>
      </c>
      <c r="AB50" s="514">
        <v>2</v>
      </c>
      <c r="AC50" s="515" t="str">
        <f>IF(OR(AD50="",AF50=""),"",IF(AD50&gt;AF50,"○",IF(AD50&lt;AF50,"×",IF(AD50=AF50,"△"))))</f>
        <v>○</v>
      </c>
      <c r="AD50" s="512">
        <v>1</v>
      </c>
      <c r="AE50" s="513" t="s">
        <v>341</v>
      </c>
      <c r="AF50" s="514">
        <v>0</v>
      </c>
      <c r="AG50" s="515" t="str">
        <f>IF(OR(AH50="",AJ50=""),"",IF(AH50&gt;AJ50,"○",IF(AH50&lt;AJ50,"×",IF(AH50=AJ50,"△"))))</f>
        <v>○</v>
      </c>
      <c r="AH50" s="518">
        <v>12</v>
      </c>
      <c r="AI50" s="513" t="s">
        <v>341</v>
      </c>
      <c r="AJ50" s="517">
        <v>0</v>
      </c>
      <c r="AK50" s="515" t="str">
        <f>IF(OR(AL50="",AN50=""),"",IF(AL50&gt;AN50,"○",IF(AL50&lt;AN50,"×",IF(AL50=AN50,"△"))))</f>
        <v>×</v>
      </c>
      <c r="AL50" s="460">
        <v>1</v>
      </c>
      <c r="AM50" s="449" t="s">
        <v>341</v>
      </c>
      <c r="AN50" s="462">
        <v>2</v>
      </c>
      <c r="AO50" s="169"/>
      <c r="AP50" s="169"/>
      <c r="AQ50" s="169"/>
      <c r="AR50" s="169"/>
      <c r="AS50" s="487">
        <f>COUNTIF(E50:AN51,"○")+COUNTIF(E50:AN51,"×")+COUNTIF(E50:AN51,"△")</f>
        <v>8</v>
      </c>
      <c r="AT50" s="489">
        <f>COUNTIF(E50:AN51,"○")*3+COUNTIF(E50:AN51,"△")</f>
        <v>13</v>
      </c>
      <c r="AU50" s="491">
        <f>IF(AS50=0,0,AT50/(AS50*3))</f>
        <v>0.54166666666666663</v>
      </c>
      <c r="AV50" s="476">
        <f>SUM(F50,J50,N50,R50,V50,Z50,AD50,AH50,AL50,AP50)-SUM(H50,L50,P50,T50,X50,AB50,AF50,AJ50,AN50,AR50)</f>
        <v>16</v>
      </c>
      <c r="AW50" s="476">
        <f t="shared" si="36"/>
        <v>28</v>
      </c>
      <c r="AX50" s="474">
        <f>RANK(AU50,$AU$48:$AU$65)</f>
        <v>5</v>
      </c>
      <c r="AY50" s="476">
        <f t="shared" ref="AY50" si="37">RANK(AU50,$AU$4:$AU$65)</f>
        <v>11</v>
      </c>
      <c r="AZ50" s="160"/>
    </row>
    <row r="51" spans="1:52" ht="17.25" customHeight="1">
      <c r="A51" s="477" t="str">
        <f ca="1">INDIRECT("U10組合せ!g"&amp;(ROW()-1)/2-18)</f>
        <v>みはらＳＣ Ｊｒ</v>
      </c>
      <c r="B51" s="478"/>
      <c r="C51" s="478"/>
      <c r="D51" s="479"/>
      <c r="E51" s="482"/>
      <c r="F51" s="484"/>
      <c r="G51" s="450"/>
      <c r="H51" s="486"/>
      <c r="I51" s="457"/>
      <c r="J51" s="458"/>
      <c r="K51" s="458"/>
      <c r="L51" s="459"/>
      <c r="M51" s="446"/>
      <c r="N51" s="461"/>
      <c r="O51" s="450"/>
      <c r="P51" s="463"/>
      <c r="Q51" s="446"/>
      <c r="R51" s="461"/>
      <c r="S51" s="450"/>
      <c r="T51" s="463"/>
      <c r="U51" s="446"/>
      <c r="V51" s="526"/>
      <c r="W51" s="521"/>
      <c r="X51" s="525"/>
      <c r="Y51" s="523"/>
      <c r="Z51" s="520"/>
      <c r="AA51" s="521"/>
      <c r="AB51" s="522"/>
      <c r="AC51" s="523"/>
      <c r="AD51" s="520"/>
      <c r="AE51" s="521"/>
      <c r="AF51" s="522"/>
      <c r="AG51" s="523"/>
      <c r="AH51" s="526"/>
      <c r="AI51" s="521"/>
      <c r="AJ51" s="525"/>
      <c r="AK51" s="523"/>
      <c r="AL51" s="461"/>
      <c r="AM51" s="450"/>
      <c r="AN51" s="463"/>
      <c r="AO51" s="170"/>
      <c r="AP51" s="170"/>
      <c r="AQ51" s="170"/>
      <c r="AR51" s="170"/>
      <c r="AS51" s="488"/>
      <c r="AT51" s="490"/>
      <c r="AU51" s="492"/>
      <c r="AV51" s="493"/>
      <c r="AW51" s="493"/>
      <c r="AX51" s="475"/>
      <c r="AY51" s="475"/>
      <c r="AZ51" s="160"/>
    </row>
    <row r="52" spans="1:52" ht="17.25" customHeight="1">
      <c r="A52" s="452" t="s">
        <v>365</v>
      </c>
      <c r="B52" s="453"/>
      <c r="C52" s="453"/>
      <c r="D52" s="480"/>
      <c r="E52" s="481" t="str">
        <f>IF(OR(F52="",H52=""),"",IF(F52&gt;H52,"○",IF(F52&lt;H52,"×",IF(F52=H52,"△"))))</f>
        <v>×</v>
      </c>
      <c r="F52" s="483">
        <f>IF(P48="","",P48)</f>
        <v>0</v>
      </c>
      <c r="G52" s="449" t="s">
        <v>341</v>
      </c>
      <c r="H52" s="485">
        <f>IF(N48="","",N48)</f>
        <v>3</v>
      </c>
      <c r="I52" s="481" t="str">
        <f>IF(OR(J52="",L52=""),"",IF(J52&gt;L52,"○",IF(J52&lt;L52,"×",IF(J52=L52,"△"))))</f>
        <v>×</v>
      </c>
      <c r="J52" s="483">
        <f>IF(P50="","",P50)</f>
        <v>1</v>
      </c>
      <c r="K52" s="449" t="s">
        <v>341</v>
      </c>
      <c r="L52" s="485">
        <f>IF(N50="","",N50)</f>
        <v>3</v>
      </c>
      <c r="M52" s="454"/>
      <c r="N52" s="455"/>
      <c r="O52" s="455"/>
      <c r="P52" s="456"/>
      <c r="Q52" s="445" t="str">
        <f>IF(OR(R52="",T52=""),"",IF(R52&gt;T52,"○",IF(R52&lt;T52,"×",IF(R52=T52,"△"))))</f>
        <v>○</v>
      </c>
      <c r="R52" s="460">
        <v>4</v>
      </c>
      <c r="S52" s="449" t="s">
        <v>341</v>
      </c>
      <c r="T52" s="462">
        <v>1</v>
      </c>
      <c r="U52" s="445" t="str">
        <f>IF(OR(V52="",X52=""),"",IF(V52&gt;X52,"○",IF(V52&lt;X52,"×",IF(V52=X52,"△"))))</f>
        <v>×</v>
      </c>
      <c r="V52" s="512">
        <v>0</v>
      </c>
      <c r="W52" s="513" t="s">
        <v>341</v>
      </c>
      <c r="X52" s="514">
        <v>3</v>
      </c>
      <c r="Y52" s="515" t="str">
        <f>IF(OR(Z52="",AB52=""),"",IF(Z52&gt;AB52,"○",IF(Z52&lt;AB52,"×",IF(Z52=AB52,"△"))))</f>
        <v>×</v>
      </c>
      <c r="Z52" s="518">
        <v>0</v>
      </c>
      <c r="AA52" s="513" t="s">
        <v>341</v>
      </c>
      <c r="AB52" s="517">
        <v>2</v>
      </c>
      <c r="AC52" s="515" t="str">
        <f>IF(OR(AD52="",AF52=""),"",IF(AD52&gt;AF52,"○",IF(AD52&lt;AF52,"×",IF(AD52=AF52,"△"))))</f>
        <v>×</v>
      </c>
      <c r="AD52" s="512">
        <v>0</v>
      </c>
      <c r="AE52" s="513" t="s">
        <v>341</v>
      </c>
      <c r="AF52" s="514">
        <v>1</v>
      </c>
      <c r="AG52" s="515" t="str">
        <f>IF(OR(AH52="",AJ52=""),"",IF(AH52&gt;AJ52,"○",IF(AH52&lt;AJ52,"×",IF(AH52=AJ52,"△"))))</f>
        <v>○</v>
      </c>
      <c r="AH52" s="512">
        <v>6</v>
      </c>
      <c r="AI52" s="513" t="s">
        <v>341</v>
      </c>
      <c r="AJ52" s="514">
        <v>0</v>
      </c>
      <c r="AK52" s="515" t="str">
        <f>IF(OR(AL52="",AN52=""),"",IF(AL52&gt;AN52,"○",IF(AL52&lt;AN52,"×",IF(AL52=AN52,"△"))))</f>
        <v>×</v>
      </c>
      <c r="AL52" s="472">
        <v>1</v>
      </c>
      <c r="AM52" s="449" t="s">
        <v>341</v>
      </c>
      <c r="AN52" s="470">
        <v>7</v>
      </c>
      <c r="AO52" s="169"/>
      <c r="AP52" s="169"/>
      <c r="AQ52" s="169"/>
      <c r="AR52" s="169"/>
      <c r="AS52" s="487">
        <f>COUNTIF(E52:AN53,"○")+COUNTIF(E52:AN53,"×")+COUNTIF(E52:AN53,"△")</f>
        <v>8</v>
      </c>
      <c r="AT52" s="489">
        <f>COUNTIF(E52:AN53,"○")*3+COUNTIF(E52:AN53,"△")</f>
        <v>6</v>
      </c>
      <c r="AU52" s="491">
        <f>IF(AS52=0,0,AT52/(AS52*3))</f>
        <v>0.25</v>
      </c>
      <c r="AV52" s="476">
        <f>SUM(F52,J52,N52,R52,V52,Z52,AD52,AH52,AL52,AP52)-SUM(H52,L52,P52,T52,X52,AB52,AF52,AJ52,AN52,AR52)</f>
        <v>-8</v>
      </c>
      <c r="AW52" s="476">
        <f t="shared" si="36"/>
        <v>12</v>
      </c>
      <c r="AX52" s="474">
        <f>RANK(AU52,$AU$48:$AU$65)</f>
        <v>7</v>
      </c>
      <c r="AY52" s="476">
        <f t="shared" ref="AY52" si="38">RANK(AU52,$AU$4:$AU$65)</f>
        <v>23</v>
      </c>
      <c r="AZ52" s="160"/>
    </row>
    <row r="53" spans="1:52" ht="17.25" customHeight="1">
      <c r="A53" s="477" t="str">
        <f ca="1">INDIRECT("U10組合せ!g"&amp;(ROW()-1)/2-18)</f>
        <v>ＦＣグラシアス</v>
      </c>
      <c r="B53" s="478"/>
      <c r="C53" s="478"/>
      <c r="D53" s="479"/>
      <c r="E53" s="482"/>
      <c r="F53" s="484"/>
      <c r="G53" s="450"/>
      <c r="H53" s="486"/>
      <c r="I53" s="482"/>
      <c r="J53" s="484"/>
      <c r="K53" s="450"/>
      <c r="L53" s="486"/>
      <c r="M53" s="457"/>
      <c r="N53" s="458"/>
      <c r="O53" s="458"/>
      <c r="P53" s="459"/>
      <c r="Q53" s="446"/>
      <c r="R53" s="461"/>
      <c r="S53" s="450"/>
      <c r="T53" s="463"/>
      <c r="U53" s="446"/>
      <c r="V53" s="520"/>
      <c r="W53" s="521"/>
      <c r="X53" s="522"/>
      <c r="Y53" s="523"/>
      <c r="Z53" s="526"/>
      <c r="AA53" s="521"/>
      <c r="AB53" s="525"/>
      <c r="AC53" s="523"/>
      <c r="AD53" s="520"/>
      <c r="AE53" s="521"/>
      <c r="AF53" s="522"/>
      <c r="AG53" s="523"/>
      <c r="AH53" s="520"/>
      <c r="AI53" s="521"/>
      <c r="AJ53" s="522"/>
      <c r="AK53" s="523"/>
      <c r="AL53" s="473"/>
      <c r="AM53" s="450"/>
      <c r="AN53" s="471"/>
      <c r="AO53" s="170"/>
      <c r="AP53" s="170"/>
      <c r="AQ53" s="170"/>
      <c r="AR53" s="170"/>
      <c r="AS53" s="488"/>
      <c r="AT53" s="490"/>
      <c r="AU53" s="492"/>
      <c r="AV53" s="493"/>
      <c r="AW53" s="493"/>
      <c r="AX53" s="475"/>
      <c r="AY53" s="475"/>
      <c r="AZ53" s="160"/>
    </row>
    <row r="54" spans="1:52" ht="17.25" customHeight="1">
      <c r="A54" s="452" t="s">
        <v>366</v>
      </c>
      <c r="B54" s="453"/>
      <c r="C54" s="453"/>
      <c r="D54" s="480"/>
      <c r="E54" s="481" t="str">
        <f>IF(OR(F54="",H54=""),"",IF(F54&gt;H54,"○",IF(F54&lt;H54,"×",IF(F54=H54,"△"))))</f>
        <v>×</v>
      </c>
      <c r="F54" s="483">
        <f>IF(T48="","",T48)</f>
        <v>0</v>
      </c>
      <c r="G54" s="449" t="s">
        <v>341</v>
      </c>
      <c r="H54" s="485">
        <f>IF(R48="","",R48)</f>
        <v>5</v>
      </c>
      <c r="I54" s="481" t="str">
        <f>IF(OR(J54="",L54=""),"",IF(J54&gt;L54,"○",IF(J54&lt;L54,"×",IF(J54=L54,"△"))))</f>
        <v>×</v>
      </c>
      <c r="J54" s="472">
        <f>IF(T50="","",T50)</f>
        <v>0</v>
      </c>
      <c r="K54" s="449" t="s">
        <v>341</v>
      </c>
      <c r="L54" s="470">
        <f>IF(R50="","",R50)</f>
        <v>5</v>
      </c>
      <c r="M54" s="481" t="str">
        <f>IF(OR(N54="",P54=""),"",IF(N54&gt;P54,"○",IF(N54&lt;P54,"×",IF(N54=P54,"△"))))</f>
        <v>×</v>
      </c>
      <c r="N54" s="483">
        <f>IF(T52="","",T52)</f>
        <v>1</v>
      </c>
      <c r="O54" s="449" t="s">
        <v>341</v>
      </c>
      <c r="P54" s="485">
        <f>IF(R52="","",R52)</f>
        <v>4</v>
      </c>
      <c r="Q54" s="454"/>
      <c r="R54" s="455"/>
      <c r="S54" s="455"/>
      <c r="T54" s="456"/>
      <c r="U54" s="445" t="str">
        <f>IF(OR(V54="",X54=""),"",IF(V54&gt;X54,"○",IF(V54&lt;X54,"×",IF(V54=X54,"△"))))</f>
        <v>×</v>
      </c>
      <c r="V54" s="460">
        <v>0</v>
      </c>
      <c r="W54" s="449" t="s">
        <v>341</v>
      </c>
      <c r="X54" s="462">
        <v>6</v>
      </c>
      <c r="Y54" s="445" t="str">
        <f>IF(OR(Z54="",AB54=""),"",IF(Z54&gt;AB54,"○",IF(Z54&lt;AB54,"×",IF(Z54=AB54,"△"))))</f>
        <v>×</v>
      </c>
      <c r="Z54" s="460">
        <v>0</v>
      </c>
      <c r="AA54" s="449" t="s">
        <v>341</v>
      </c>
      <c r="AB54" s="462">
        <v>6</v>
      </c>
      <c r="AC54" s="445" t="str">
        <f>IF(OR(AD54="",AF54=""),"",IF(AD54&gt;AF54,"○",IF(AD54&lt;AF54,"×",IF(AD54=AF54,"△"))))</f>
        <v>×</v>
      </c>
      <c r="AD54" s="472">
        <v>0</v>
      </c>
      <c r="AE54" s="449" t="s">
        <v>341</v>
      </c>
      <c r="AF54" s="470">
        <v>1</v>
      </c>
      <c r="AG54" s="445" t="str">
        <f>IF(OR(AH54="",AJ54=""),"",IF(AH54&gt;AJ54,"○",IF(AH54&lt;AJ54,"×",IF(AH54=AJ54,"△"))))</f>
        <v>○</v>
      </c>
      <c r="AH54" s="512">
        <v>2</v>
      </c>
      <c r="AI54" s="513" t="s">
        <v>341</v>
      </c>
      <c r="AJ54" s="514">
        <v>1</v>
      </c>
      <c r="AK54" s="515" t="str">
        <f>IF(OR(AL54="",AN54=""),"",IF(AL54&gt;AN54,"○",IF(AL54&lt;AN54,"×",IF(AL54=AN54,"△"))))</f>
        <v>×</v>
      </c>
      <c r="AL54" s="512">
        <v>0</v>
      </c>
      <c r="AM54" s="513" t="s">
        <v>341</v>
      </c>
      <c r="AN54" s="514">
        <v>6</v>
      </c>
      <c r="AO54" s="167"/>
      <c r="AP54" s="167"/>
      <c r="AQ54" s="167"/>
      <c r="AR54" s="167"/>
      <c r="AS54" s="487">
        <f>COUNTIF(E54:AN55,"○")+COUNTIF(E54:AN55,"×")+COUNTIF(E54:AN55,"△")</f>
        <v>8</v>
      </c>
      <c r="AT54" s="489">
        <f>COUNTIF(E54:AN55,"○")*3+COUNTIF(E54:AN55,"△")</f>
        <v>3</v>
      </c>
      <c r="AU54" s="491">
        <f>IF(AS54=0,0,AT54/(AS54*3))</f>
        <v>0.125</v>
      </c>
      <c r="AV54" s="476">
        <f>SUM(F54,J54,N54,R54,V54,Z54,AD54,AH54,AL54,AP54)-SUM(H54,L54,P54,T54,X54,AB54,AF54,AJ54,AN54,AR54)</f>
        <v>-31</v>
      </c>
      <c r="AW54" s="476">
        <f t="shared" si="36"/>
        <v>3</v>
      </c>
      <c r="AX54" s="474">
        <f>RANK(AU54,$AU$48:$AU$65)</f>
        <v>8</v>
      </c>
      <c r="AY54" s="476">
        <f t="shared" ref="AY54" si="39">RANK(AU54,$AU$4:$AU$65)</f>
        <v>26</v>
      </c>
      <c r="AZ54" s="160"/>
    </row>
    <row r="55" spans="1:52" ht="17.25" customHeight="1">
      <c r="A55" s="477" t="str">
        <f ca="1">INDIRECT("U10組合せ!g"&amp;(ROW()-1)/2-18)</f>
        <v>サウス宇都宮ＳＣ</v>
      </c>
      <c r="B55" s="478"/>
      <c r="C55" s="478"/>
      <c r="D55" s="479"/>
      <c r="E55" s="482"/>
      <c r="F55" s="484"/>
      <c r="G55" s="450"/>
      <c r="H55" s="486"/>
      <c r="I55" s="482"/>
      <c r="J55" s="473"/>
      <c r="K55" s="450"/>
      <c r="L55" s="471"/>
      <c r="M55" s="482"/>
      <c r="N55" s="484"/>
      <c r="O55" s="450"/>
      <c r="P55" s="486"/>
      <c r="Q55" s="457"/>
      <c r="R55" s="458"/>
      <c r="S55" s="458"/>
      <c r="T55" s="459"/>
      <c r="U55" s="446"/>
      <c r="V55" s="461"/>
      <c r="W55" s="450"/>
      <c r="X55" s="463"/>
      <c r="Y55" s="446"/>
      <c r="Z55" s="461"/>
      <c r="AA55" s="450"/>
      <c r="AB55" s="463"/>
      <c r="AC55" s="446"/>
      <c r="AD55" s="473"/>
      <c r="AE55" s="450"/>
      <c r="AF55" s="471"/>
      <c r="AG55" s="446"/>
      <c r="AH55" s="520"/>
      <c r="AI55" s="521"/>
      <c r="AJ55" s="522"/>
      <c r="AK55" s="523"/>
      <c r="AL55" s="520"/>
      <c r="AM55" s="521"/>
      <c r="AN55" s="522"/>
      <c r="AO55" s="168"/>
      <c r="AP55" s="168"/>
      <c r="AQ55" s="168"/>
      <c r="AR55" s="168"/>
      <c r="AS55" s="488"/>
      <c r="AT55" s="490"/>
      <c r="AU55" s="492"/>
      <c r="AV55" s="493"/>
      <c r="AW55" s="493"/>
      <c r="AX55" s="475"/>
      <c r="AY55" s="475"/>
      <c r="AZ55" s="160"/>
    </row>
    <row r="56" spans="1:52" ht="17.25" customHeight="1">
      <c r="A56" s="452" t="s">
        <v>367</v>
      </c>
      <c r="B56" s="453"/>
      <c r="C56" s="453"/>
      <c r="D56" s="480"/>
      <c r="E56" s="481" t="str">
        <f>IF(OR(F56="",H56=""),"",IF(F56&gt;H56,"○",IF(F56&lt;H56,"×",IF(F56=H56,"△"))))</f>
        <v>○</v>
      </c>
      <c r="F56" s="483">
        <f>IF(X48="","",X48)</f>
        <v>3</v>
      </c>
      <c r="G56" s="449" t="s">
        <v>341</v>
      </c>
      <c r="H56" s="485">
        <f>IF(V48="","",V48)</f>
        <v>0</v>
      </c>
      <c r="I56" s="481" t="str">
        <f>IF(OR(J56="",L56=""),"",IF(J56&gt;L56,"○",IF(J56&lt;L56,"×",IF(J56=L56,"△"))))</f>
        <v>○</v>
      </c>
      <c r="J56" s="472">
        <f>IF(X50="","",X50)</f>
        <v>3</v>
      </c>
      <c r="K56" s="449" t="s">
        <v>341</v>
      </c>
      <c r="L56" s="470">
        <f>IF(V50="","",V50)</f>
        <v>1</v>
      </c>
      <c r="M56" s="481" t="str">
        <f>IF(OR(N56="",P56=""),"",IF(N56&gt;P56,"○",IF(N56&lt;P56,"×",IF(N56=P56,"△"))))</f>
        <v>○</v>
      </c>
      <c r="N56" s="483">
        <f>IF(X52="","",X52)</f>
        <v>3</v>
      </c>
      <c r="O56" s="449" t="s">
        <v>341</v>
      </c>
      <c r="P56" s="485">
        <f>IF(V52="","",V52)</f>
        <v>0</v>
      </c>
      <c r="Q56" s="481" t="str">
        <f>IF(OR(R56="",T56=""),"",IF(R56&gt;T56,"○",IF(R56&lt;T56,"×",IF(R56=T56,"△"))))</f>
        <v>○</v>
      </c>
      <c r="R56" s="472">
        <f>IF(X54="","",X54)</f>
        <v>6</v>
      </c>
      <c r="S56" s="449" t="s">
        <v>341</v>
      </c>
      <c r="T56" s="470">
        <f>IF(V54="","",V54)</f>
        <v>0</v>
      </c>
      <c r="U56" s="454"/>
      <c r="V56" s="455"/>
      <c r="W56" s="455"/>
      <c r="X56" s="456"/>
      <c r="Y56" s="445" t="str">
        <f>IF(OR(Z56="",AB56=""),"",IF(Z56&gt;AB56,"○",IF(Z56&lt;AB56,"×",IF(Z56=AB56,"△"))))</f>
        <v>○</v>
      </c>
      <c r="Z56" s="460">
        <v>3</v>
      </c>
      <c r="AA56" s="449" t="s">
        <v>341</v>
      </c>
      <c r="AB56" s="462">
        <v>0</v>
      </c>
      <c r="AC56" s="445" t="str">
        <f>IF(OR(AD56="",AF56=""),"",IF(AD56&gt;AF56,"○",IF(AD56&lt;AF56,"×",IF(AD56=AF56,"△"))))</f>
        <v>○</v>
      </c>
      <c r="AD56" s="460">
        <v>3</v>
      </c>
      <c r="AE56" s="449" t="s">
        <v>341</v>
      </c>
      <c r="AF56" s="462">
        <v>1</v>
      </c>
      <c r="AG56" s="445" t="str">
        <f>IF(OR(AH56="",AJ56=""),"",IF(AH56&gt;AJ56,"○",IF(AH56&lt;AJ56,"×",IF(AH56=AJ56,"△"))))</f>
        <v>○</v>
      </c>
      <c r="AH56" s="518">
        <v>17</v>
      </c>
      <c r="AI56" s="513" t="s">
        <v>341</v>
      </c>
      <c r="AJ56" s="517">
        <v>0</v>
      </c>
      <c r="AK56" s="515" t="str">
        <f>IF(OR(AL56="",AN56=""),"",IF(AL56&gt;AN56,"○",IF(AL56&lt;AN56,"×",IF(AL56=AN56,"△"))))</f>
        <v>△</v>
      </c>
      <c r="AL56" s="512">
        <v>0</v>
      </c>
      <c r="AM56" s="513" t="s">
        <v>341</v>
      </c>
      <c r="AN56" s="514">
        <v>0</v>
      </c>
      <c r="AO56" s="167"/>
      <c r="AP56" s="167"/>
      <c r="AQ56" s="167"/>
      <c r="AR56" s="167"/>
      <c r="AS56" s="487">
        <f>COUNTIF(E56:AN57,"○")+COUNTIF(E56:AN57,"×")+COUNTIF(E56:AN57,"△")</f>
        <v>8</v>
      </c>
      <c r="AT56" s="489">
        <f>COUNTIF(E56:AN57,"○")*3+COUNTIF(E56:AN57,"△")</f>
        <v>22</v>
      </c>
      <c r="AU56" s="491">
        <f>IF(AS56=0,0,AT56/(AS56*3))</f>
        <v>0.91666666666666663</v>
      </c>
      <c r="AV56" s="476">
        <f>SUM(F56,J56,N56,R56,V56,Z56,AD56,AH56,AL56,AP56)-SUM(H56,L56,P56,T56,X56,AB56,AF56,AJ56,AN56,AR56)</f>
        <v>36</v>
      </c>
      <c r="AW56" s="476">
        <f t="shared" si="36"/>
        <v>38</v>
      </c>
      <c r="AX56" s="474">
        <f>RANK(AU56,$AU$48:$AU$65)</f>
        <v>1</v>
      </c>
      <c r="AY56" s="476">
        <f t="shared" ref="AY56" si="40">RANK(AU56,$AU$4:$AU$65)</f>
        <v>2</v>
      </c>
      <c r="AZ56" s="160"/>
    </row>
    <row r="57" spans="1:52" ht="17.25" customHeight="1">
      <c r="A57" s="477" t="str">
        <f ca="1">INDIRECT("U10組合せ!g"&amp;(ROW()-1)/2-18)</f>
        <v>ＦＣグランディール宇都宮</v>
      </c>
      <c r="B57" s="478"/>
      <c r="C57" s="478"/>
      <c r="D57" s="479"/>
      <c r="E57" s="482"/>
      <c r="F57" s="484"/>
      <c r="G57" s="450"/>
      <c r="H57" s="486"/>
      <c r="I57" s="482"/>
      <c r="J57" s="473"/>
      <c r="K57" s="450"/>
      <c r="L57" s="471"/>
      <c r="M57" s="482"/>
      <c r="N57" s="484"/>
      <c r="O57" s="450"/>
      <c r="P57" s="486"/>
      <c r="Q57" s="482"/>
      <c r="R57" s="473"/>
      <c r="S57" s="450"/>
      <c r="T57" s="471"/>
      <c r="U57" s="457"/>
      <c r="V57" s="458"/>
      <c r="W57" s="458"/>
      <c r="X57" s="459"/>
      <c r="Y57" s="446"/>
      <c r="Z57" s="461"/>
      <c r="AA57" s="450"/>
      <c r="AB57" s="463"/>
      <c r="AC57" s="446"/>
      <c r="AD57" s="461"/>
      <c r="AE57" s="450"/>
      <c r="AF57" s="463"/>
      <c r="AG57" s="446"/>
      <c r="AH57" s="526"/>
      <c r="AI57" s="521"/>
      <c r="AJ57" s="525"/>
      <c r="AK57" s="523"/>
      <c r="AL57" s="520"/>
      <c r="AM57" s="521"/>
      <c r="AN57" s="522"/>
      <c r="AO57" s="168"/>
      <c r="AP57" s="168"/>
      <c r="AQ57" s="168"/>
      <c r="AR57" s="168"/>
      <c r="AS57" s="488"/>
      <c r="AT57" s="490"/>
      <c r="AU57" s="492"/>
      <c r="AV57" s="493"/>
      <c r="AW57" s="493"/>
      <c r="AX57" s="475"/>
      <c r="AY57" s="475"/>
      <c r="AZ57" s="160"/>
    </row>
    <row r="58" spans="1:52" ht="17.25" customHeight="1">
      <c r="A58" s="452" t="s">
        <v>368</v>
      </c>
      <c r="B58" s="453"/>
      <c r="C58" s="453"/>
      <c r="D58" s="480"/>
      <c r="E58" s="481" t="str">
        <f>IF(OR(F58="",H58=""),"",IF(F58&gt;H58,"○",IF(F58&lt;H58,"×",IF(F58=H58,"△"))))</f>
        <v>×</v>
      </c>
      <c r="F58" s="483">
        <f>IF(AB48="","",AB48)</f>
        <v>0</v>
      </c>
      <c r="G58" s="449" t="s">
        <v>341</v>
      </c>
      <c r="H58" s="485">
        <f>IF(Z48="","",Z48)</f>
        <v>2</v>
      </c>
      <c r="I58" s="481" t="str">
        <f>IF(OR(J58="",L58=""),"",IF(J58&gt;L58,"○",IF(J58&lt;L58,"×",IF(J58=L58,"△"))))</f>
        <v>△</v>
      </c>
      <c r="J58" s="472">
        <f>IF(AB50="","",AB50)</f>
        <v>2</v>
      </c>
      <c r="K58" s="449" t="s">
        <v>341</v>
      </c>
      <c r="L58" s="470">
        <f>IF(Z50="","",Z50)</f>
        <v>2</v>
      </c>
      <c r="M58" s="481" t="str">
        <f>IF(OR(N58="",P58=""),"",IF(N58&gt;P58,"○",IF(N58&lt;P58,"×",IF(N58=P58,"△"))))</f>
        <v>○</v>
      </c>
      <c r="N58" s="483">
        <f>IF(AB52="","",AB52)</f>
        <v>2</v>
      </c>
      <c r="O58" s="449" t="s">
        <v>341</v>
      </c>
      <c r="P58" s="485">
        <f>IF(Z52="","",Z52)</f>
        <v>0</v>
      </c>
      <c r="Q58" s="481" t="str">
        <f>IF(OR(R58="",T58=""),"",IF(R58&gt;T58,"○",IF(R58&lt;T58,"×",IF(R58=T58,"△"))))</f>
        <v>○</v>
      </c>
      <c r="R58" s="472">
        <f>IF(AB54="","",AB54)</f>
        <v>6</v>
      </c>
      <c r="S58" s="449" t="s">
        <v>341</v>
      </c>
      <c r="T58" s="470">
        <f>IF(Z54="","",Z54)</f>
        <v>0</v>
      </c>
      <c r="U58" s="481" t="str">
        <f>IF(OR(V58="",X58=""),"",IF(V58&gt;X58,"○",IF(V58&lt;X58,"×",IF(V58=X58,"△"))))</f>
        <v>×</v>
      </c>
      <c r="V58" s="472">
        <f>IF(AB56="","",AB56)</f>
        <v>0</v>
      </c>
      <c r="W58" s="449" t="s">
        <v>341</v>
      </c>
      <c r="X58" s="470">
        <f>IF(Z56="","",Z56)</f>
        <v>3</v>
      </c>
      <c r="Y58" s="454"/>
      <c r="Z58" s="455"/>
      <c r="AA58" s="455"/>
      <c r="AB58" s="456"/>
      <c r="AC58" s="445" t="str">
        <f>IF(OR(AD58="",AF58=""),"",IF(AD58&gt;AF58,"○",IF(AD58&lt;AF58,"×",IF(AD58=AF58,"△"))))</f>
        <v>×</v>
      </c>
      <c r="AD58" s="460">
        <v>0</v>
      </c>
      <c r="AE58" s="449" t="s">
        <v>341</v>
      </c>
      <c r="AF58" s="462">
        <v>1</v>
      </c>
      <c r="AG58" s="445" t="str">
        <f>IF(OR(AH58="",AJ58=""),"",IF(AH58&gt;AJ58,"○",IF(AH58&lt;AJ58,"×",IF(AH58=AJ58,"△"))))</f>
        <v>○</v>
      </c>
      <c r="AH58" s="460">
        <v>6</v>
      </c>
      <c r="AI58" s="449" t="s">
        <v>341</v>
      </c>
      <c r="AJ58" s="462">
        <v>0</v>
      </c>
      <c r="AK58" s="445" t="str">
        <f>IF(OR(AL58="",AN58=""),"",IF(AL58&gt;AN58,"○",IF(AL58&lt;AN58,"×",IF(AL58=AN58,"△"))))</f>
        <v>×</v>
      </c>
      <c r="AL58" s="472">
        <v>0</v>
      </c>
      <c r="AM58" s="449" t="s">
        <v>341</v>
      </c>
      <c r="AN58" s="470">
        <v>4</v>
      </c>
      <c r="AO58" s="169"/>
      <c r="AP58" s="169"/>
      <c r="AQ58" s="169"/>
      <c r="AR58" s="169"/>
      <c r="AS58" s="487">
        <f>COUNTIF(E58:AN59,"○")+COUNTIF(E58:AN59,"×")+COUNTIF(E58:AN59,"△")</f>
        <v>8</v>
      </c>
      <c r="AT58" s="489">
        <f>COUNTIF(E58:AN59,"○")*3+COUNTIF(E58:AN59,"△")</f>
        <v>10</v>
      </c>
      <c r="AU58" s="491">
        <f>IF(AS58=0,0,AT58/(AS58*3))</f>
        <v>0.41666666666666669</v>
      </c>
      <c r="AV58" s="476">
        <f>SUM(F58,J58,N58,R58,V58,Z58,AD58,AH58,AL58,AP58)-SUM(H58,L58,P58,T58,X58,AB58,AF58,AJ58,AN58,AR58)</f>
        <v>4</v>
      </c>
      <c r="AW58" s="476">
        <f t="shared" si="36"/>
        <v>16</v>
      </c>
      <c r="AX58" s="474">
        <f>RANK(AU58,$AU$48:$AU$65)</f>
        <v>6</v>
      </c>
      <c r="AY58" s="476">
        <f t="shared" ref="AY58" si="41">RANK(AU58,$AU$4:$AU$65)</f>
        <v>17</v>
      </c>
      <c r="AZ58" s="160"/>
    </row>
    <row r="59" spans="1:52" ht="17.25" customHeight="1">
      <c r="A59" s="477" t="str">
        <f ca="1">INDIRECT("U10組合せ!g"&amp;(ROW()-1)/2-18)</f>
        <v>昭和・戸祭ＳＣ</v>
      </c>
      <c r="B59" s="478"/>
      <c r="C59" s="478"/>
      <c r="D59" s="479"/>
      <c r="E59" s="482"/>
      <c r="F59" s="484"/>
      <c r="G59" s="450"/>
      <c r="H59" s="486"/>
      <c r="I59" s="482"/>
      <c r="J59" s="473"/>
      <c r="K59" s="450"/>
      <c r="L59" s="471"/>
      <c r="M59" s="482"/>
      <c r="N59" s="484"/>
      <c r="O59" s="450"/>
      <c r="P59" s="486"/>
      <c r="Q59" s="482"/>
      <c r="R59" s="473"/>
      <c r="S59" s="450"/>
      <c r="T59" s="471"/>
      <c r="U59" s="482"/>
      <c r="V59" s="473"/>
      <c r="W59" s="450"/>
      <c r="X59" s="471"/>
      <c r="Y59" s="457"/>
      <c r="Z59" s="458"/>
      <c r="AA59" s="458"/>
      <c r="AB59" s="459"/>
      <c r="AC59" s="446"/>
      <c r="AD59" s="461"/>
      <c r="AE59" s="450"/>
      <c r="AF59" s="463"/>
      <c r="AG59" s="446"/>
      <c r="AH59" s="461"/>
      <c r="AI59" s="450"/>
      <c r="AJ59" s="463"/>
      <c r="AK59" s="446"/>
      <c r="AL59" s="473"/>
      <c r="AM59" s="450"/>
      <c r="AN59" s="471"/>
      <c r="AO59" s="170"/>
      <c r="AP59" s="170"/>
      <c r="AQ59" s="170"/>
      <c r="AR59" s="170"/>
      <c r="AS59" s="488"/>
      <c r="AT59" s="490"/>
      <c r="AU59" s="492"/>
      <c r="AV59" s="493"/>
      <c r="AW59" s="493"/>
      <c r="AX59" s="475"/>
      <c r="AY59" s="475"/>
      <c r="AZ59" s="160"/>
    </row>
    <row r="60" spans="1:52" ht="17.25" customHeight="1">
      <c r="A60" s="452" t="s">
        <v>369</v>
      </c>
      <c r="B60" s="453"/>
      <c r="C60" s="453"/>
      <c r="D60" s="480"/>
      <c r="E60" s="481" t="str">
        <f>IF(OR(F60="",H60=""),"",IF(F60&gt;H60,"○",IF(F60&lt;H60,"×",IF(F60=H60,"△"))))</f>
        <v>△</v>
      </c>
      <c r="F60" s="483">
        <f>IF(AF48="","",AF48)</f>
        <v>0</v>
      </c>
      <c r="G60" s="449" t="s">
        <v>341</v>
      </c>
      <c r="H60" s="485">
        <f>IF(AD48="","",AD48)</f>
        <v>0</v>
      </c>
      <c r="I60" s="481" t="str">
        <f>IF(OR(J60="",L60=""),"",IF(J60&gt;L60,"○",IF(J60&lt;L60,"×",IF(J60=L60,"△"))))</f>
        <v>×</v>
      </c>
      <c r="J60" s="483">
        <f>IF(AF50="","",AF50)</f>
        <v>0</v>
      </c>
      <c r="K60" s="449" t="s">
        <v>341</v>
      </c>
      <c r="L60" s="485">
        <f>IF(AD50="","",AD50)</f>
        <v>1</v>
      </c>
      <c r="M60" s="481" t="str">
        <f>IF(OR(N60="",P60=""),"",IF(N60&gt;P60,"○",IF(N60&lt;P60,"×",IF(N60=P60,"△"))))</f>
        <v>○</v>
      </c>
      <c r="N60" s="483">
        <f>IF(AF52="","",AF52)</f>
        <v>1</v>
      </c>
      <c r="O60" s="449" t="s">
        <v>341</v>
      </c>
      <c r="P60" s="485">
        <f>IF(AD52="","",AD52)</f>
        <v>0</v>
      </c>
      <c r="Q60" s="481" t="str">
        <f>IF(OR(R60="",T60=""),"",IF(R60&gt;T60,"○",IF(R60&lt;T60,"×",IF(R60=T60,"△"))))</f>
        <v>○</v>
      </c>
      <c r="R60" s="483">
        <f>IF(AF54="","",AF54)</f>
        <v>1</v>
      </c>
      <c r="S60" s="449" t="s">
        <v>341</v>
      </c>
      <c r="T60" s="485">
        <f>IF(AD54="","",AD54)</f>
        <v>0</v>
      </c>
      <c r="U60" s="481" t="str">
        <f>IF(OR(V60="",X60=""),"",IF(V60&gt;X60,"○",IF(V60&lt;X60,"×",IF(V60=X60,"△"))))</f>
        <v>×</v>
      </c>
      <c r="V60" s="483">
        <f>IF(AF56="","",AF56)</f>
        <v>1</v>
      </c>
      <c r="W60" s="449" t="s">
        <v>341</v>
      </c>
      <c r="X60" s="485">
        <f>IF(AD56="","",AD56)</f>
        <v>3</v>
      </c>
      <c r="Y60" s="481" t="str">
        <f>IF(OR(Z60="",AB60=""),"",IF(Z60&gt;AB60,"○",IF(Z60&lt;AB60,"×",IF(Z60=AB60,"△"))))</f>
        <v>○</v>
      </c>
      <c r="Z60" s="483">
        <f>IF(AF58="","",AF58)</f>
        <v>1</v>
      </c>
      <c r="AA60" s="449" t="s">
        <v>341</v>
      </c>
      <c r="AB60" s="485">
        <f>IF(AD58="","",AD58)</f>
        <v>0</v>
      </c>
      <c r="AC60" s="454"/>
      <c r="AD60" s="455"/>
      <c r="AE60" s="455"/>
      <c r="AF60" s="456"/>
      <c r="AG60" s="445" t="str">
        <f>IF(OR(AH60="",AJ60=""),"",IF(AH60&gt;AJ60,"○",IF(AH60&lt;AJ60,"×",IF(AH60=AJ60,"△"))))</f>
        <v>○</v>
      </c>
      <c r="AH60" s="460">
        <v>4</v>
      </c>
      <c r="AI60" s="449" t="s">
        <v>341</v>
      </c>
      <c r="AJ60" s="494">
        <v>0</v>
      </c>
      <c r="AK60" s="445" t="str">
        <f>IF(OR(AL60="",AN60=""),"",IF(AL60&gt;AN60,"○",IF(AL60&lt;AN60,"×",IF(AL60=AN60,"△"))))</f>
        <v>△</v>
      </c>
      <c r="AL60" s="460">
        <v>0</v>
      </c>
      <c r="AM60" s="449" t="s">
        <v>341</v>
      </c>
      <c r="AN60" s="462">
        <v>0</v>
      </c>
      <c r="AO60" s="169"/>
      <c r="AP60" s="169"/>
      <c r="AQ60" s="169"/>
      <c r="AR60" s="169"/>
      <c r="AS60" s="487">
        <f>COUNTIF(E60:AN61,"○")+COUNTIF(E60:AN61,"×")+COUNTIF(E60:AN61,"△")</f>
        <v>8</v>
      </c>
      <c r="AT60" s="489">
        <f>COUNTIF(E60:AN61,"○")*3+COUNTIF(E60:AN61,"△")</f>
        <v>14</v>
      </c>
      <c r="AU60" s="491">
        <f>IF(AS60=0,0,AT60/(AS60*3))</f>
        <v>0.58333333333333337</v>
      </c>
      <c r="AV60" s="476">
        <f>SUM(F60,J60,N60,R60,V60,Z60,AD60,AH60,AL60,AP60)-SUM(H60,L60,P60,T60,X60,AB60,AF60,AJ60,AN60,AR60)</f>
        <v>4</v>
      </c>
      <c r="AW60" s="476">
        <f t="shared" si="36"/>
        <v>8</v>
      </c>
      <c r="AX60" s="474">
        <f>RANK(AU60,$AU$48:$AU$65)</f>
        <v>4</v>
      </c>
      <c r="AY60" s="476">
        <f t="shared" ref="AY60" si="42">RANK(AU60,$AU$4:$AU$65)</f>
        <v>10</v>
      </c>
      <c r="AZ60" s="160"/>
    </row>
    <row r="61" spans="1:52" ht="17.25" customHeight="1">
      <c r="A61" s="477" t="str">
        <f ca="1">INDIRECT("U10組合せ!g"&amp;(ROW()-1)/2-18)</f>
        <v>カテット白沢ＳＳ</v>
      </c>
      <c r="B61" s="478"/>
      <c r="C61" s="478"/>
      <c r="D61" s="479"/>
      <c r="E61" s="482"/>
      <c r="F61" s="484"/>
      <c r="G61" s="450"/>
      <c r="H61" s="486"/>
      <c r="I61" s="482"/>
      <c r="J61" s="484"/>
      <c r="K61" s="450"/>
      <c r="L61" s="486"/>
      <c r="M61" s="482"/>
      <c r="N61" s="484"/>
      <c r="O61" s="450"/>
      <c r="P61" s="486"/>
      <c r="Q61" s="482"/>
      <c r="R61" s="484"/>
      <c r="S61" s="450"/>
      <c r="T61" s="486"/>
      <c r="U61" s="482"/>
      <c r="V61" s="484"/>
      <c r="W61" s="450"/>
      <c r="X61" s="486"/>
      <c r="Y61" s="482"/>
      <c r="Z61" s="484"/>
      <c r="AA61" s="450"/>
      <c r="AB61" s="486"/>
      <c r="AC61" s="457"/>
      <c r="AD61" s="458"/>
      <c r="AE61" s="458"/>
      <c r="AF61" s="459"/>
      <c r="AG61" s="446"/>
      <c r="AH61" s="461"/>
      <c r="AI61" s="450"/>
      <c r="AJ61" s="495"/>
      <c r="AK61" s="446"/>
      <c r="AL61" s="461"/>
      <c r="AM61" s="450"/>
      <c r="AN61" s="463"/>
      <c r="AO61" s="170"/>
      <c r="AP61" s="170"/>
      <c r="AQ61" s="170"/>
      <c r="AR61" s="170"/>
      <c r="AS61" s="488"/>
      <c r="AT61" s="490"/>
      <c r="AU61" s="492"/>
      <c r="AV61" s="493"/>
      <c r="AW61" s="493"/>
      <c r="AX61" s="475"/>
      <c r="AY61" s="475"/>
      <c r="AZ61" s="160"/>
    </row>
    <row r="62" spans="1:52" ht="17.25" customHeight="1">
      <c r="A62" s="452" t="s">
        <v>370</v>
      </c>
      <c r="B62" s="453"/>
      <c r="C62" s="453"/>
      <c r="D62" s="480"/>
      <c r="E62" s="481" t="str">
        <f>IF(OR(F62="",H62=""),"",IF(F62&gt;H62,"○",IF(F62&lt;H62,"×",IF(F62=H62,"△"))))</f>
        <v>×</v>
      </c>
      <c r="F62" s="483">
        <f>IF(AJ48="","",AJ48)</f>
        <v>0</v>
      </c>
      <c r="G62" s="449" t="s">
        <v>341</v>
      </c>
      <c r="H62" s="485">
        <f>IF(AH48="","",AH48)</f>
        <v>15</v>
      </c>
      <c r="I62" s="481" t="str">
        <f>IF(OR(J62="",L62=""),"",IF(J62&gt;L62,"○",IF(J62&lt;L62,"×",IF(J62=L62,"△"))))</f>
        <v>×</v>
      </c>
      <c r="J62" s="483">
        <f>IF(AJ50="","",AJ50)</f>
        <v>0</v>
      </c>
      <c r="K62" s="449" t="s">
        <v>341</v>
      </c>
      <c r="L62" s="485">
        <f>IF(AH50="","",AH50)</f>
        <v>12</v>
      </c>
      <c r="M62" s="481" t="str">
        <f>IF(OR(N62="",P62=""),"",IF(N62&gt;P62,"○",IF(N62&lt;P62,"×",IF(N62=P62,"△"))))</f>
        <v>×</v>
      </c>
      <c r="N62" s="483">
        <f>IF(AJ52="","",AJ52)</f>
        <v>0</v>
      </c>
      <c r="O62" s="449" t="s">
        <v>341</v>
      </c>
      <c r="P62" s="485">
        <f>IF(AH52="","",AH52)</f>
        <v>6</v>
      </c>
      <c r="Q62" s="481" t="str">
        <f>IF(OR(R62="",T62=""),"",IF(R62&gt;T62,"○",IF(R62&lt;T62,"×",IF(R62=T62,"△"))))</f>
        <v>×</v>
      </c>
      <c r="R62" s="483">
        <f>IF(AJ54="","",AJ54)</f>
        <v>1</v>
      </c>
      <c r="S62" s="449" t="s">
        <v>341</v>
      </c>
      <c r="T62" s="485">
        <f>IF(AH54="","",AH54)</f>
        <v>2</v>
      </c>
      <c r="U62" s="481" t="str">
        <f>IF(OR(V62="",X62=""),"",IF(V62&gt;X62,"○",IF(V62&lt;X62,"×",IF(V62=X62,"△"))))</f>
        <v>×</v>
      </c>
      <c r="V62" s="483">
        <f>IF(AJ56="","",AJ56)</f>
        <v>0</v>
      </c>
      <c r="W62" s="449" t="s">
        <v>341</v>
      </c>
      <c r="X62" s="485">
        <f>IF(AH56="","",AH56)</f>
        <v>17</v>
      </c>
      <c r="Y62" s="481" t="str">
        <f>IF(OR(Z62="",AB62=""),"",IF(Z62&gt;AB62,"○",IF(Z62&lt;AB62,"×",IF(Z62=AB62,"△"))))</f>
        <v>×</v>
      </c>
      <c r="Z62" s="483">
        <f>IF(AJ58="","",AJ58)</f>
        <v>0</v>
      </c>
      <c r="AA62" s="449" t="s">
        <v>341</v>
      </c>
      <c r="AB62" s="485">
        <f>IF(AH58="","",AH58)</f>
        <v>6</v>
      </c>
      <c r="AC62" s="481" t="str">
        <f>IF(OR(AD62="",AF62=""),"",IF(AD62&gt;AF62,"○",IF(AD62&lt;AF62,"×",IF(AD62=AF62,"△"))))</f>
        <v>×</v>
      </c>
      <c r="AD62" s="483">
        <f>IF(AJ60="","",AJ60)</f>
        <v>0</v>
      </c>
      <c r="AE62" s="449" t="s">
        <v>341</v>
      </c>
      <c r="AF62" s="485">
        <f>IF(AH60="","",AH60)</f>
        <v>4</v>
      </c>
      <c r="AG62" s="454"/>
      <c r="AH62" s="455"/>
      <c r="AI62" s="455"/>
      <c r="AJ62" s="456"/>
      <c r="AK62" s="445" t="str">
        <f>IF(OR(AL62="",AN62=""),"",IF(AL62&gt;AN62,"○",IF(AL62&lt;AN62,"×",IF(AL62=AN62,"△"))))</f>
        <v>×</v>
      </c>
      <c r="AL62" s="460">
        <v>0</v>
      </c>
      <c r="AM62" s="449" t="s">
        <v>341</v>
      </c>
      <c r="AN62" s="462">
        <v>18</v>
      </c>
      <c r="AO62" s="167"/>
      <c r="AP62" s="167"/>
      <c r="AQ62" s="167"/>
      <c r="AR62" s="167"/>
      <c r="AS62" s="487">
        <f>COUNTIF(E62:AN63,"○")+COUNTIF(E62:AN63,"×")+COUNTIF(E62:AN63,"△")</f>
        <v>8</v>
      </c>
      <c r="AT62" s="489">
        <f>COUNTIF(E62:AN63,"○")*3+COUNTIF(E62:AN63,"△")</f>
        <v>0</v>
      </c>
      <c r="AU62" s="491">
        <f>IF(AS62=0,0,AT62/(AS62*3))</f>
        <v>0</v>
      </c>
      <c r="AV62" s="476">
        <f>SUM(F62,J62,N62,R62,V62,Z62,AD62,AH62,AL62,AP62)-SUM(H62,L62,P62,T62,X62,AB62,AF62,AJ62,AN62,AR62)</f>
        <v>-79</v>
      </c>
      <c r="AW62" s="476">
        <f t="shared" si="36"/>
        <v>1</v>
      </c>
      <c r="AX62" s="474">
        <f>RANK(AU62,$AU$48:$AU$65)</f>
        <v>9</v>
      </c>
      <c r="AY62" s="476">
        <f t="shared" ref="AY62" si="43">RANK(AU62,$AU$4:$AU$65)</f>
        <v>27</v>
      </c>
      <c r="AZ62" s="160"/>
    </row>
    <row r="63" spans="1:52" ht="17.25" customHeight="1">
      <c r="A63" s="477" t="str">
        <f ca="1">INDIRECT("U10組合せ!g"&amp;(ROW()-1)/2-18)</f>
        <v>宇都宮北部ＦＣトレ</v>
      </c>
      <c r="B63" s="478"/>
      <c r="C63" s="478"/>
      <c r="D63" s="479"/>
      <c r="E63" s="482"/>
      <c r="F63" s="484"/>
      <c r="G63" s="450"/>
      <c r="H63" s="486"/>
      <c r="I63" s="482"/>
      <c r="J63" s="484"/>
      <c r="K63" s="450"/>
      <c r="L63" s="486"/>
      <c r="M63" s="482"/>
      <c r="N63" s="484"/>
      <c r="O63" s="450"/>
      <c r="P63" s="486"/>
      <c r="Q63" s="482"/>
      <c r="R63" s="484"/>
      <c r="S63" s="450"/>
      <c r="T63" s="486"/>
      <c r="U63" s="482"/>
      <c r="V63" s="484"/>
      <c r="W63" s="450"/>
      <c r="X63" s="486"/>
      <c r="Y63" s="482"/>
      <c r="Z63" s="484"/>
      <c r="AA63" s="450"/>
      <c r="AB63" s="486"/>
      <c r="AC63" s="482"/>
      <c r="AD63" s="484"/>
      <c r="AE63" s="450"/>
      <c r="AF63" s="486"/>
      <c r="AG63" s="457"/>
      <c r="AH63" s="458"/>
      <c r="AI63" s="458"/>
      <c r="AJ63" s="459"/>
      <c r="AK63" s="446"/>
      <c r="AL63" s="461"/>
      <c r="AM63" s="450"/>
      <c r="AN63" s="463"/>
      <c r="AO63" s="168"/>
      <c r="AP63" s="168"/>
      <c r="AQ63" s="168"/>
      <c r="AR63" s="168"/>
      <c r="AS63" s="488"/>
      <c r="AT63" s="490"/>
      <c r="AU63" s="492"/>
      <c r="AV63" s="493"/>
      <c r="AW63" s="493"/>
      <c r="AX63" s="475"/>
      <c r="AY63" s="475"/>
      <c r="AZ63" s="160"/>
    </row>
    <row r="64" spans="1:52" ht="17.25" customHeight="1">
      <c r="A64" s="452" t="s">
        <v>371</v>
      </c>
      <c r="B64" s="453"/>
      <c r="C64" s="453"/>
      <c r="D64" s="480"/>
      <c r="E64" s="481" t="str">
        <f>IF(OR(F64="",H64=""),"",IF(F64&gt;H64,"○",IF(F64&lt;H64,"×",IF(F64=H64,"△"))))</f>
        <v>○</v>
      </c>
      <c r="F64" s="483">
        <f>IF(AN48="","",AN48)</f>
        <v>1</v>
      </c>
      <c r="G64" s="449" t="s">
        <v>341</v>
      </c>
      <c r="H64" s="485">
        <f>IF(AL48="","",AL48)</f>
        <v>0</v>
      </c>
      <c r="I64" s="481" t="str">
        <f>IF(OR(J64="",L64=""),"",IF(J64&gt;L64,"○",IF(J64&lt;L64,"×",IF(J64=L64,"△"))))</f>
        <v>○</v>
      </c>
      <c r="J64" s="483">
        <f>IF(AN50="","",AN50)</f>
        <v>2</v>
      </c>
      <c r="K64" s="449" t="s">
        <v>341</v>
      </c>
      <c r="L64" s="485">
        <f>IF(AL50="","",AL50)</f>
        <v>1</v>
      </c>
      <c r="M64" s="481" t="str">
        <f>IF(OR(N64="",P64=""),"",IF(N64&gt;P64,"○",IF(N64&lt;P64,"×",IF(N64=P64,"△"))))</f>
        <v>○</v>
      </c>
      <c r="N64" s="483">
        <f>IF(AN52="","",AN52)</f>
        <v>7</v>
      </c>
      <c r="O64" s="449" t="s">
        <v>341</v>
      </c>
      <c r="P64" s="485">
        <f>IF(AL52="","",AL52)</f>
        <v>1</v>
      </c>
      <c r="Q64" s="481" t="str">
        <f>IF(OR(R64="",T64=""),"",IF(R64&gt;T64,"○",IF(R64&lt;T64,"×",IF(R64=T64,"△"))))</f>
        <v>○</v>
      </c>
      <c r="R64" s="483">
        <f>IF(AN54="","",AN54)</f>
        <v>6</v>
      </c>
      <c r="S64" s="449" t="s">
        <v>341</v>
      </c>
      <c r="T64" s="485">
        <f>IF(AL54="","",AL54)</f>
        <v>0</v>
      </c>
      <c r="U64" s="481" t="str">
        <f>IF(OR(V64="",X64=""),"",IF(V64&gt;X64,"○",IF(V64&lt;X64,"×",IF(V64=X64,"△"))))</f>
        <v>△</v>
      </c>
      <c r="V64" s="483">
        <f>IF(AN56="","",AN56)</f>
        <v>0</v>
      </c>
      <c r="W64" s="449" t="s">
        <v>341</v>
      </c>
      <c r="X64" s="485">
        <f>IF(AL56="","",AL56)</f>
        <v>0</v>
      </c>
      <c r="Y64" s="481" t="str">
        <f>IF(OR(Z64="",AB64=""),"",IF(Z64&gt;AB64,"○",IF(Z64&lt;AB64,"×",IF(Z64=AB64,"△"))))</f>
        <v>○</v>
      </c>
      <c r="Z64" s="483">
        <f>IF(AN58="","",AN58)</f>
        <v>4</v>
      </c>
      <c r="AA64" s="449" t="s">
        <v>341</v>
      </c>
      <c r="AB64" s="485">
        <f>IF(AL58="","",AL58)</f>
        <v>0</v>
      </c>
      <c r="AC64" s="481" t="str">
        <f>IF(OR(AD64="",AF64=""),"",IF(AD64&gt;AF64,"○",IF(AD64&lt;AF64,"×",IF(AD64=AF64,"△"))))</f>
        <v>△</v>
      </c>
      <c r="AD64" s="483">
        <f>IF(AN60="","",AN60)</f>
        <v>0</v>
      </c>
      <c r="AE64" s="449" t="s">
        <v>341</v>
      </c>
      <c r="AF64" s="485">
        <f>IF(AL60="","",AL60)</f>
        <v>0</v>
      </c>
      <c r="AG64" s="481" t="str">
        <f>IF(OR(AH64="",AJ64=""),"",IF(AH64&gt;AJ64,"○",IF(AH64&lt;AJ64,"×",IF(AH64=AJ64,"△"))))</f>
        <v>○</v>
      </c>
      <c r="AH64" s="483">
        <f>IF(AN62="","",AN62)</f>
        <v>18</v>
      </c>
      <c r="AI64" s="449" t="s">
        <v>341</v>
      </c>
      <c r="AJ64" s="485">
        <f>IF(AL62="","",AL62)</f>
        <v>0</v>
      </c>
      <c r="AK64" s="454"/>
      <c r="AL64" s="455"/>
      <c r="AM64" s="455"/>
      <c r="AN64" s="456"/>
      <c r="AO64" s="169"/>
      <c r="AP64" s="169"/>
      <c r="AQ64" s="169"/>
      <c r="AR64" s="169"/>
      <c r="AS64" s="487">
        <f>COUNTIF(E64:AN65,"○")+COUNTIF(E64:AN65,"×")+COUNTIF(E64:AN65,"△")</f>
        <v>8</v>
      </c>
      <c r="AT64" s="489">
        <f>COUNTIF(E64:AN65,"○")*3+COUNTIF(E64:AN65,"△")</f>
        <v>20</v>
      </c>
      <c r="AU64" s="491">
        <f>IF(AS64=0,0,AT64/(AS64*3))</f>
        <v>0.83333333333333337</v>
      </c>
      <c r="AV64" s="476">
        <f>SUM(F64,J64,N64,R64,V64,Z64,AD64,AH64,AL64,AP64)-SUM(H64,L64,P64,T64,X64,AB64,AF64,AJ64,AN64,AR64)</f>
        <v>36</v>
      </c>
      <c r="AW64" s="476">
        <f t="shared" si="36"/>
        <v>38</v>
      </c>
      <c r="AX64" s="474">
        <f>RANK(AU64,$AU$48:$AU$65)</f>
        <v>2</v>
      </c>
      <c r="AY64" s="476">
        <f t="shared" ref="AY64" si="44">RANK(AU64,$AU$4:$AU$65)</f>
        <v>5</v>
      </c>
      <c r="AZ64" s="160"/>
    </row>
    <row r="65" spans="1:52" ht="17.25" customHeight="1">
      <c r="A65" s="477" t="str">
        <f ca="1">INDIRECT("U10組合せ!g"&amp;(ROW()-1)/2-18)</f>
        <v>ともぞうＳＣ U10</v>
      </c>
      <c r="B65" s="478"/>
      <c r="C65" s="478"/>
      <c r="D65" s="479"/>
      <c r="E65" s="482"/>
      <c r="F65" s="484"/>
      <c r="G65" s="450"/>
      <c r="H65" s="486"/>
      <c r="I65" s="482"/>
      <c r="J65" s="484"/>
      <c r="K65" s="450"/>
      <c r="L65" s="486"/>
      <c r="M65" s="482"/>
      <c r="N65" s="484"/>
      <c r="O65" s="450"/>
      <c r="P65" s="486"/>
      <c r="Q65" s="482"/>
      <c r="R65" s="484"/>
      <c r="S65" s="450"/>
      <c r="T65" s="486"/>
      <c r="U65" s="482"/>
      <c r="V65" s="484"/>
      <c r="W65" s="450"/>
      <c r="X65" s="486"/>
      <c r="Y65" s="482"/>
      <c r="Z65" s="484"/>
      <c r="AA65" s="450"/>
      <c r="AB65" s="486"/>
      <c r="AC65" s="482"/>
      <c r="AD65" s="484"/>
      <c r="AE65" s="450"/>
      <c r="AF65" s="486"/>
      <c r="AG65" s="482"/>
      <c r="AH65" s="484"/>
      <c r="AI65" s="450"/>
      <c r="AJ65" s="486"/>
      <c r="AK65" s="457"/>
      <c r="AL65" s="458"/>
      <c r="AM65" s="458"/>
      <c r="AN65" s="459"/>
      <c r="AO65" s="170"/>
      <c r="AP65" s="170"/>
      <c r="AQ65" s="170"/>
      <c r="AR65" s="170"/>
      <c r="AS65" s="488"/>
      <c r="AT65" s="490"/>
      <c r="AU65" s="492"/>
      <c r="AV65" s="493"/>
      <c r="AW65" s="493"/>
      <c r="AX65" s="475"/>
      <c r="AY65" s="475"/>
      <c r="AZ65" s="160"/>
    </row>
    <row r="66" spans="1:52">
      <c r="AO66" s="171"/>
      <c r="AP66" s="171"/>
      <c r="AQ66" s="171"/>
      <c r="AR66" s="171"/>
    </row>
  </sheetData>
  <mergeCells count="1249">
    <mergeCell ref="AU64:AU65"/>
    <mergeCell ref="AV64:AV65"/>
    <mergeCell ref="AW64:AW65"/>
    <mergeCell ref="AX64:AX65"/>
    <mergeCell ref="AY64:AY65"/>
    <mergeCell ref="A65:D65"/>
    <mergeCell ref="AH64:AH65"/>
    <mergeCell ref="AI64:AI65"/>
    <mergeCell ref="AJ64:AJ65"/>
    <mergeCell ref="AK64:AN65"/>
    <mergeCell ref="AS64:AS65"/>
    <mergeCell ref="AT64:AT65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A64:D64"/>
    <mergeCell ref="E64:E65"/>
    <mergeCell ref="F64:F65"/>
    <mergeCell ref="G64:G65"/>
    <mergeCell ref="H64:H65"/>
    <mergeCell ref="I64:I65"/>
    <mergeCell ref="AU62:AU63"/>
    <mergeCell ref="AV62:AV63"/>
    <mergeCell ref="AW62:AW63"/>
    <mergeCell ref="AX62:AX63"/>
    <mergeCell ref="AY62:AY63"/>
    <mergeCell ref="A63:D63"/>
    <mergeCell ref="AK62:AK63"/>
    <mergeCell ref="AL62:AL63"/>
    <mergeCell ref="AM62:AM63"/>
    <mergeCell ref="AN62:AN63"/>
    <mergeCell ref="AS62:AS63"/>
    <mergeCell ref="AT62:AT63"/>
    <mergeCell ref="AB62:AB63"/>
    <mergeCell ref="AC62:AC63"/>
    <mergeCell ref="AD62:AD63"/>
    <mergeCell ref="AE62:AE63"/>
    <mergeCell ref="AF62:AF63"/>
    <mergeCell ref="AG62:AJ63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  <mergeCell ref="O62:O63"/>
    <mergeCell ref="A62:D62"/>
    <mergeCell ref="E62:E63"/>
    <mergeCell ref="F62:F63"/>
    <mergeCell ref="G62:G63"/>
    <mergeCell ref="H62:H63"/>
    <mergeCell ref="I62:I63"/>
    <mergeCell ref="AU60:AU61"/>
    <mergeCell ref="AV60:AV61"/>
    <mergeCell ref="AW60:AW61"/>
    <mergeCell ref="AX60:AX61"/>
    <mergeCell ref="AY60:AY61"/>
    <mergeCell ref="A61:D61"/>
    <mergeCell ref="AK60:AK61"/>
    <mergeCell ref="AL60:AL61"/>
    <mergeCell ref="AM60:AM61"/>
    <mergeCell ref="AN60:AN61"/>
    <mergeCell ref="AS60:AS61"/>
    <mergeCell ref="AT60:AT61"/>
    <mergeCell ref="AB60:AB61"/>
    <mergeCell ref="AC60:AF61"/>
    <mergeCell ref="AG60:AG61"/>
    <mergeCell ref="AH60:AH61"/>
    <mergeCell ref="AI60:AI61"/>
    <mergeCell ref="AJ60:AJ61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D60"/>
    <mergeCell ref="E60:E61"/>
    <mergeCell ref="F60:F61"/>
    <mergeCell ref="G60:G61"/>
    <mergeCell ref="H60:H61"/>
    <mergeCell ref="I60:I61"/>
    <mergeCell ref="AU58:AU59"/>
    <mergeCell ref="AV58:AV59"/>
    <mergeCell ref="AW58:AW59"/>
    <mergeCell ref="AX58:AX59"/>
    <mergeCell ref="AY58:AY59"/>
    <mergeCell ref="A59:D59"/>
    <mergeCell ref="AK58:AK59"/>
    <mergeCell ref="AL58:AL59"/>
    <mergeCell ref="AM58:AM59"/>
    <mergeCell ref="AN58:AN59"/>
    <mergeCell ref="AS58:AS59"/>
    <mergeCell ref="AT58:AT59"/>
    <mergeCell ref="AE58:AE59"/>
    <mergeCell ref="AF58:AF59"/>
    <mergeCell ref="AG58:AG59"/>
    <mergeCell ref="AH58:AH59"/>
    <mergeCell ref="AI58:AI59"/>
    <mergeCell ref="AJ58:AJ59"/>
    <mergeCell ref="V58:V59"/>
    <mergeCell ref="W58:W59"/>
    <mergeCell ref="X58:X59"/>
    <mergeCell ref="Y58:AB59"/>
    <mergeCell ref="AC58:AC59"/>
    <mergeCell ref="AD58:AD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A58:D58"/>
    <mergeCell ref="E58:E59"/>
    <mergeCell ref="F58:F59"/>
    <mergeCell ref="G58:G59"/>
    <mergeCell ref="H58:H59"/>
    <mergeCell ref="I58:I59"/>
    <mergeCell ref="AU56:AU57"/>
    <mergeCell ref="AV56:AV57"/>
    <mergeCell ref="AW56:AW57"/>
    <mergeCell ref="AX56:AX57"/>
    <mergeCell ref="AY56:AY57"/>
    <mergeCell ref="A57:D57"/>
    <mergeCell ref="AK56:AK57"/>
    <mergeCell ref="AL56:AL57"/>
    <mergeCell ref="AM56:AM57"/>
    <mergeCell ref="AN56:AN57"/>
    <mergeCell ref="AS56:AS57"/>
    <mergeCell ref="AT56:AT57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P56:P57"/>
    <mergeCell ref="Q56:Q57"/>
    <mergeCell ref="R56:R57"/>
    <mergeCell ref="S56:S57"/>
    <mergeCell ref="T56:T57"/>
    <mergeCell ref="U56:X57"/>
    <mergeCell ref="J56:J57"/>
    <mergeCell ref="K56:K57"/>
    <mergeCell ref="L56:L57"/>
    <mergeCell ref="M56:M57"/>
    <mergeCell ref="N56:N57"/>
    <mergeCell ref="O56:O57"/>
    <mergeCell ref="A56:D56"/>
    <mergeCell ref="E56:E57"/>
    <mergeCell ref="F56:F57"/>
    <mergeCell ref="G56:G57"/>
    <mergeCell ref="H56:H57"/>
    <mergeCell ref="I56:I57"/>
    <mergeCell ref="AT54:AT55"/>
    <mergeCell ref="AU54:AU55"/>
    <mergeCell ref="AV54:AV55"/>
    <mergeCell ref="AW54:AW55"/>
    <mergeCell ref="AX54:AX55"/>
    <mergeCell ref="AY54:AY55"/>
    <mergeCell ref="AJ54:AJ55"/>
    <mergeCell ref="AK54:AK55"/>
    <mergeCell ref="AL54:AL55"/>
    <mergeCell ref="AM54:AM55"/>
    <mergeCell ref="AN54:AN55"/>
    <mergeCell ref="AS54:AS55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O54:O55"/>
    <mergeCell ref="P54:P55"/>
    <mergeCell ref="Q54:T55"/>
    <mergeCell ref="U54:U55"/>
    <mergeCell ref="V54:V55"/>
    <mergeCell ref="W54:W55"/>
    <mergeCell ref="I54:I55"/>
    <mergeCell ref="J54:J55"/>
    <mergeCell ref="K54:K55"/>
    <mergeCell ref="L54:L55"/>
    <mergeCell ref="M54:M55"/>
    <mergeCell ref="N54:N55"/>
    <mergeCell ref="A53:D53"/>
    <mergeCell ref="A54:D54"/>
    <mergeCell ref="E54:E55"/>
    <mergeCell ref="F54:F55"/>
    <mergeCell ref="G54:G55"/>
    <mergeCell ref="H54:H55"/>
    <mergeCell ref="A55:D55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AT52:AT53"/>
    <mergeCell ref="AU52:AU53"/>
    <mergeCell ref="AV52:AV53"/>
    <mergeCell ref="AW52:AW53"/>
    <mergeCell ref="AX52:AX53"/>
    <mergeCell ref="AY52:AY53"/>
    <mergeCell ref="AJ52:AJ53"/>
    <mergeCell ref="AK52:AK53"/>
    <mergeCell ref="AL52:AL53"/>
    <mergeCell ref="AM52:AM53"/>
    <mergeCell ref="AN52:AN53"/>
    <mergeCell ref="AS52:AS53"/>
    <mergeCell ref="AD52:AD53"/>
    <mergeCell ref="AE52:AE53"/>
    <mergeCell ref="AF52:AF53"/>
    <mergeCell ref="AG52:AG53"/>
    <mergeCell ref="AH52:AH53"/>
    <mergeCell ref="AI52:AI53"/>
    <mergeCell ref="W52:W53"/>
    <mergeCell ref="I52:I53"/>
    <mergeCell ref="J52:J53"/>
    <mergeCell ref="K52:K53"/>
    <mergeCell ref="L52:L53"/>
    <mergeCell ref="M52:P53"/>
    <mergeCell ref="Q52:Q53"/>
    <mergeCell ref="AV50:AV51"/>
    <mergeCell ref="AW50:AW51"/>
    <mergeCell ref="AX50:AX51"/>
    <mergeCell ref="AY50:AY51"/>
    <mergeCell ref="A51:D51"/>
    <mergeCell ref="A52:D52"/>
    <mergeCell ref="E52:E53"/>
    <mergeCell ref="F52:F53"/>
    <mergeCell ref="G52:G53"/>
    <mergeCell ref="H52:H53"/>
    <mergeCell ref="AL50:AL51"/>
    <mergeCell ref="AM50:AM51"/>
    <mergeCell ref="AN50:AN51"/>
    <mergeCell ref="AS50:AS51"/>
    <mergeCell ref="AT50:AT51"/>
    <mergeCell ref="AU50:AU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AX48:AX49"/>
    <mergeCell ref="AY48:AY49"/>
    <mergeCell ref="P48:P49"/>
    <mergeCell ref="Q48:Q49"/>
    <mergeCell ref="R48:R49"/>
    <mergeCell ref="S48:S49"/>
    <mergeCell ref="T48:T49"/>
    <mergeCell ref="U48:U49"/>
    <mergeCell ref="A50:D50"/>
    <mergeCell ref="E50:E51"/>
    <mergeCell ref="F50:F51"/>
    <mergeCell ref="G50:G51"/>
    <mergeCell ref="H50:H51"/>
    <mergeCell ref="I50:L51"/>
    <mergeCell ref="M50:M51"/>
    <mergeCell ref="AN48:AN49"/>
    <mergeCell ref="AS48:AS49"/>
    <mergeCell ref="AT48:AT49"/>
    <mergeCell ref="AU48:AU49"/>
    <mergeCell ref="AV48:AV49"/>
    <mergeCell ref="AW48:AW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AC50:AC51"/>
    <mergeCell ref="AK47:AN47"/>
    <mergeCell ref="A48:D48"/>
    <mergeCell ref="E48:H49"/>
    <mergeCell ref="I48:I49"/>
    <mergeCell ref="J48:J49"/>
    <mergeCell ref="K48:K49"/>
    <mergeCell ref="L48:L49"/>
    <mergeCell ref="M48:M49"/>
    <mergeCell ref="N48:N49"/>
    <mergeCell ref="O48:O49"/>
    <mergeCell ref="A45:AY45"/>
    <mergeCell ref="A47:D47"/>
    <mergeCell ref="E47:H47"/>
    <mergeCell ref="I47:L47"/>
    <mergeCell ref="M47:P47"/>
    <mergeCell ref="Q47:T47"/>
    <mergeCell ref="U47:X47"/>
    <mergeCell ref="Y47:AB47"/>
    <mergeCell ref="AC47:AF47"/>
    <mergeCell ref="AG47:AJ47"/>
    <mergeCell ref="A49:D49"/>
    <mergeCell ref="AU42:AU43"/>
    <mergeCell ref="AV42:AV43"/>
    <mergeCell ref="AW42:AW43"/>
    <mergeCell ref="AX42:AX43"/>
    <mergeCell ref="AY42:AY43"/>
    <mergeCell ref="A43:D43"/>
    <mergeCell ref="AH42:AH43"/>
    <mergeCell ref="AI42:AI43"/>
    <mergeCell ref="AJ42:AJ43"/>
    <mergeCell ref="AK42:AN43"/>
    <mergeCell ref="AS42:AS43"/>
    <mergeCell ref="AT42:AT43"/>
    <mergeCell ref="AB42:AB43"/>
    <mergeCell ref="AC42:AC43"/>
    <mergeCell ref="AD42:AD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A42:D42"/>
    <mergeCell ref="E42:E43"/>
    <mergeCell ref="F42:F43"/>
    <mergeCell ref="G42:G43"/>
    <mergeCell ref="H42:H43"/>
    <mergeCell ref="I42:I43"/>
    <mergeCell ref="AU40:AU41"/>
    <mergeCell ref="AV40:AV41"/>
    <mergeCell ref="AW40:AW41"/>
    <mergeCell ref="AX40:AX41"/>
    <mergeCell ref="AY40:AY41"/>
    <mergeCell ref="A41:D41"/>
    <mergeCell ref="AK40:AK41"/>
    <mergeCell ref="AL40:AL41"/>
    <mergeCell ref="AM40:AM41"/>
    <mergeCell ref="AN40:AN41"/>
    <mergeCell ref="AS40:AS41"/>
    <mergeCell ref="AT40:AT41"/>
    <mergeCell ref="AB40:AB41"/>
    <mergeCell ref="AC40:AC41"/>
    <mergeCell ref="AD40:AD41"/>
    <mergeCell ref="AE40:AE41"/>
    <mergeCell ref="AF40:AF41"/>
    <mergeCell ref="AG40:AJ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40:D40"/>
    <mergeCell ref="E40:E41"/>
    <mergeCell ref="F40:F41"/>
    <mergeCell ref="G40:G41"/>
    <mergeCell ref="H40:H41"/>
    <mergeCell ref="I40:I41"/>
    <mergeCell ref="AU38:AU39"/>
    <mergeCell ref="AV38:AV39"/>
    <mergeCell ref="AW38:AW39"/>
    <mergeCell ref="AX38:AX39"/>
    <mergeCell ref="AY38:AY39"/>
    <mergeCell ref="A39:D39"/>
    <mergeCell ref="AK38:AK39"/>
    <mergeCell ref="AL38:AL39"/>
    <mergeCell ref="AM38:AM39"/>
    <mergeCell ref="AN38:AN39"/>
    <mergeCell ref="AS38:AS39"/>
    <mergeCell ref="AT38:AT39"/>
    <mergeCell ref="AB38:AB39"/>
    <mergeCell ref="AC38:AF39"/>
    <mergeCell ref="AG38:AG39"/>
    <mergeCell ref="AH38:AH39"/>
    <mergeCell ref="AI38:AI39"/>
    <mergeCell ref="AJ38:AJ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A38:D38"/>
    <mergeCell ref="E38:E39"/>
    <mergeCell ref="F38:F39"/>
    <mergeCell ref="G38:G39"/>
    <mergeCell ref="H38:H39"/>
    <mergeCell ref="I38:I39"/>
    <mergeCell ref="AU36:AU37"/>
    <mergeCell ref="AV36:AV37"/>
    <mergeCell ref="AW36:AW37"/>
    <mergeCell ref="AX36:AX37"/>
    <mergeCell ref="AY36:AY37"/>
    <mergeCell ref="A37:D37"/>
    <mergeCell ref="AK36:AK37"/>
    <mergeCell ref="AL36:AL37"/>
    <mergeCell ref="AM36:AM37"/>
    <mergeCell ref="AN36:AN37"/>
    <mergeCell ref="AS36:AS37"/>
    <mergeCell ref="AT36:AT37"/>
    <mergeCell ref="AE36:AE37"/>
    <mergeCell ref="AF36:AF37"/>
    <mergeCell ref="AG36:AG37"/>
    <mergeCell ref="AH36:AH37"/>
    <mergeCell ref="AI36:AI37"/>
    <mergeCell ref="AJ36:AJ37"/>
    <mergeCell ref="V36:V37"/>
    <mergeCell ref="W36:W37"/>
    <mergeCell ref="X36:X37"/>
    <mergeCell ref="Y36:AB37"/>
    <mergeCell ref="AC36:AC37"/>
    <mergeCell ref="AD36:AD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36:D36"/>
    <mergeCell ref="E36:E37"/>
    <mergeCell ref="F36:F37"/>
    <mergeCell ref="G36:G37"/>
    <mergeCell ref="H36:H37"/>
    <mergeCell ref="I36:I37"/>
    <mergeCell ref="AU34:AU35"/>
    <mergeCell ref="AV34:AV35"/>
    <mergeCell ref="AW34:AW35"/>
    <mergeCell ref="AX34:AX35"/>
    <mergeCell ref="AY34:AY35"/>
    <mergeCell ref="A35:D35"/>
    <mergeCell ref="AK34:AK35"/>
    <mergeCell ref="AL34:AL35"/>
    <mergeCell ref="AM34:AM35"/>
    <mergeCell ref="AN34:AN35"/>
    <mergeCell ref="AS34:AS35"/>
    <mergeCell ref="AT34:AT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P34:P35"/>
    <mergeCell ref="Q34:Q35"/>
    <mergeCell ref="R34:R35"/>
    <mergeCell ref="S34:S35"/>
    <mergeCell ref="T34:T35"/>
    <mergeCell ref="U34:X35"/>
    <mergeCell ref="J34:J35"/>
    <mergeCell ref="K34:K35"/>
    <mergeCell ref="L34:L35"/>
    <mergeCell ref="M34:M35"/>
    <mergeCell ref="N34:N35"/>
    <mergeCell ref="O34:O35"/>
    <mergeCell ref="A34:D34"/>
    <mergeCell ref="E34:E35"/>
    <mergeCell ref="F34:F35"/>
    <mergeCell ref="G34:G35"/>
    <mergeCell ref="H34:H35"/>
    <mergeCell ref="I34:I35"/>
    <mergeCell ref="AU32:AU33"/>
    <mergeCell ref="AV32:AV33"/>
    <mergeCell ref="AW32:AW33"/>
    <mergeCell ref="AX32:AX33"/>
    <mergeCell ref="AY32:AY33"/>
    <mergeCell ref="A33:D33"/>
    <mergeCell ref="AK32:AK33"/>
    <mergeCell ref="AL32:AL33"/>
    <mergeCell ref="AM32:AM33"/>
    <mergeCell ref="AN32:AN33"/>
    <mergeCell ref="AS32:AS33"/>
    <mergeCell ref="AT32:AT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P32:P33"/>
    <mergeCell ref="Q32:T33"/>
    <mergeCell ref="U32:U33"/>
    <mergeCell ref="V32:V33"/>
    <mergeCell ref="W32:W33"/>
    <mergeCell ref="X32:X33"/>
    <mergeCell ref="J32:J33"/>
    <mergeCell ref="K32:K33"/>
    <mergeCell ref="L32:L33"/>
    <mergeCell ref="M32:M33"/>
    <mergeCell ref="N32:N33"/>
    <mergeCell ref="O32:O33"/>
    <mergeCell ref="A32:D32"/>
    <mergeCell ref="E32:E33"/>
    <mergeCell ref="F32:F33"/>
    <mergeCell ref="G32:G33"/>
    <mergeCell ref="H32:H33"/>
    <mergeCell ref="I32:I33"/>
    <mergeCell ref="AU30:AU31"/>
    <mergeCell ref="AV30:AV31"/>
    <mergeCell ref="AW30:AW31"/>
    <mergeCell ref="AX30:AX31"/>
    <mergeCell ref="AY30:AY31"/>
    <mergeCell ref="A31:D31"/>
    <mergeCell ref="AK30:AK31"/>
    <mergeCell ref="AL30:AL31"/>
    <mergeCell ref="AM30:AM31"/>
    <mergeCell ref="AN30:AN31"/>
    <mergeCell ref="AS30:AS31"/>
    <mergeCell ref="AT30:AT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J30:J31"/>
    <mergeCell ref="K30:K31"/>
    <mergeCell ref="L30:L31"/>
    <mergeCell ref="M30:P31"/>
    <mergeCell ref="Q30:Q31"/>
    <mergeCell ref="R30:R31"/>
    <mergeCell ref="A30:D30"/>
    <mergeCell ref="E30:E31"/>
    <mergeCell ref="F30:F31"/>
    <mergeCell ref="G30:G31"/>
    <mergeCell ref="H30:H31"/>
    <mergeCell ref="I30:I31"/>
    <mergeCell ref="AU28:AU29"/>
    <mergeCell ref="AV28:AV29"/>
    <mergeCell ref="AW28:AW29"/>
    <mergeCell ref="AX28:AX29"/>
    <mergeCell ref="AY28:AY29"/>
    <mergeCell ref="A29:D29"/>
    <mergeCell ref="AK28:AK29"/>
    <mergeCell ref="AL28:AL29"/>
    <mergeCell ref="AM28:AM29"/>
    <mergeCell ref="AN28:AN29"/>
    <mergeCell ref="AS28:AS29"/>
    <mergeCell ref="AT28:AT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W26:AW27"/>
    <mergeCell ref="AX26:AX27"/>
    <mergeCell ref="AY26:AY27"/>
    <mergeCell ref="P26:P27"/>
    <mergeCell ref="Q26:Q27"/>
    <mergeCell ref="R26:R27"/>
    <mergeCell ref="S26:S27"/>
    <mergeCell ref="T26:T27"/>
    <mergeCell ref="A27:D27"/>
    <mergeCell ref="A28:D28"/>
    <mergeCell ref="E28:E29"/>
    <mergeCell ref="F28:F29"/>
    <mergeCell ref="G28:G29"/>
    <mergeCell ref="H28:H29"/>
    <mergeCell ref="I28:L29"/>
    <mergeCell ref="AM26:AM27"/>
    <mergeCell ref="AN26:AN27"/>
    <mergeCell ref="AS26:AS27"/>
    <mergeCell ref="AT26:AT27"/>
    <mergeCell ref="AU26:AU27"/>
    <mergeCell ref="AV26:AV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AG25:AJ25"/>
    <mergeCell ref="AK25:AN25"/>
    <mergeCell ref="A26:D26"/>
    <mergeCell ref="E26:H27"/>
    <mergeCell ref="I26:I27"/>
    <mergeCell ref="J26:J27"/>
    <mergeCell ref="K26:K27"/>
    <mergeCell ref="L26:L27"/>
    <mergeCell ref="M26:M27"/>
    <mergeCell ref="N26:N27"/>
    <mergeCell ref="AY22:AY23"/>
    <mergeCell ref="A23:D23"/>
    <mergeCell ref="A25:D25"/>
    <mergeCell ref="E25:H25"/>
    <mergeCell ref="I25:L25"/>
    <mergeCell ref="M25:P25"/>
    <mergeCell ref="Q25:T25"/>
    <mergeCell ref="U25:X25"/>
    <mergeCell ref="Y25:AB25"/>
    <mergeCell ref="AC25:AF25"/>
    <mergeCell ref="AS22:AS23"/>
    <mergeCell ref="AT22:AT23"/>
    <mergeCell ref="AU22:AU23"/>
    <mergeCell ref="AV22:AV23"/>
    <mergeCell ref="AW22:AW23"/>
    <mergeCell ref="AX22:AX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AX20:AX21"/>
    <mergeCell ref="AY20:AY21"/>
    <mergeCell ref="A21:D21"/>
    <mergeCell ref="A22:D22"/>
    <mergeCell ref="E22:E23"/>
    <mergeCell ref="F22:F23"/>
    <mergeCell ref="G22:G23"/>
    <mergeCell ref="H22:H23"/>
    <mergeCell ref="I22:I23"/>
    <mergeCell ref="J22:J23"/>
    <mergeCell ref="AR20:AR21"/>
    <mergeCell ref="AS20:AS21"/>
    <mergeCell ref="AT20:AT21"/>
    <mergeCell ref="AU20:AU21"/>
    <mergeCell ref="AV20:AV21"/>
    <mergeCell ref="AW20:AW21"/>
    <mergeCell ref="AI20:AI21"/>
    <mergeCell ref="AJ20:AJ21"/>
    <mergeCell ref="AK20:AN21"/>
    <mergeCell ref="AO20:AO21"/>
    <mergeCell ref="AP20:AP21"/>
    <mergeCell ref="AQ20:AQ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X18:AX19"/>
    <mergeCell ref="AY18:AY19"/>
    <mergeCell ref="A19:D19"/>
    <mergeCell ref="A20:D20"/>
    <mergeCell ref="E20:E21"/>
    <mergeCell ref="F20:F21"/>
    <mergeCell ref="G20:G21"/>
    <mergeCell ref="H20:H21"/>
    <mergeCell ref="I20:I21"/>
    <mergeCell ref="J20:J21"/>
    <mergeCell ref="AR18:AR19"/>
    <mergeCell ref="AS18:AS19"/>
    <mergeCell ref="AT18:AT19"/>
    <mergeCell ref="AU18:AU19"/>
    <mergeCell ref="AV18:AV19"/>
    <mergeCell ref="AW18:AW19"/>
    <mergeCell ref="AL18:AL19"/>
    <mergeCell ref="AM18:AM19"/>
    <mergeCell ref="AN18:AN19"/>
    <mergeCell ref="AO18:AO19"/>
    <mergeCell ref="AP18:AP19"/>
    <mergeCell ref="AQ18:AQ19"/>
    <mergeCell ref="AC18:AC19"/>
    <mergeCell ref="AD18:AD19"/>
    <mergeCell ref="AE18:AE19"/>
    <mergeCell ref="AF18:AF19"/>
    <mergeCell ref="AG18:AJ19"/>
    <mergeCell ref="AK18:AK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AX16:AX17"/>
    <mergeCell ref="AY16:AY17"/>
    <mergeCell ref="A17:D17"/>
    <mergeCell ref="A18:D18"/>
    <mergeCell ref="E18:E19"/>
    <mergeCell ref="F18:F19"/>
    <mergeCell ref="G18:G19"/>
    <mergeCell ref="H18:H19"/>
    <mergeCell ref="I18:I19"/>
    <mergeCell ref="J18:J19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C16:AF17"/>
    <mergeCell ref="AG16:AG17"/>
    <mergeCell ref="AH16:AH17"/>
    <mergeCell ref="AI16:AI17"/>
    <mergeCell ref="AJ16:AJ17"/>
    <mergeCell ref="AK16:AK17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X14:AX15"/>
    <mergeCell ref="AY14:AY15"/>
    <mergeCell ref="A15:D15"/>
    <mergeCell ref="A16:D16"/>
    <mergeCell ref="E16:E17"/>
    <mergeCell ref="F16:F17"/>
    <mergeCell ref="G16:G17"/>
    <mergeCell ref="H16:H17"/>
    <mergeCell ref="I16:I17"/>
    <mergeCell ref="J16:J17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W14:W15"/>
    <mergeCell ref="X14:X15"/>
    <mergeCell ref="Y14:AB15"/>
    <mergeCell ref="AC14:AC15"/>
    <mergeCell ref="AD14:AD15"/>
    <mergeCell ref="AE14:AE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AX12:AX13"/>
    <mergeCell ref="AY12:AY13"/>
    <mergeCell ref="A13:D13"/>
    <mergeCell ref="A14:D14"/>
    <mergeCell ref="E14:E15"/>
    <mergeCell ref="F14:F15"/>
    <mergeCell ref="G14:G15"/>
    <mergeCell ref="H14:H15"/>
    <mergeCell ref="I14:I15"/>
    <mergeCell ref="J14:J15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Q12:Q13"/>
    <mergeCell ref="R12:R13"/>
    <mergeCell ref="S12:S13"/>
    <mergeCell ref="T12:T13"/>
    <mergeCell ref="U12:X13"/>
    <mergeCell ref="Y12:Y13"/>
    <mergeCell ref="K12:K13"/>
    <mergeCell ref="L12:L13"/>
    <mergeCell ref="M12:M13"/>
    <mergeCell ref="N12:N13"/>
    <mergeCell ref="O12:O13"/>
    <mergeCell ref="P12:P13"/>
    <mergeCell ref="AX10:AX11"/>
    <mergeCell ref="AY10:AY11"/>
    <mergeCell ref="A11:D11"/>
    <mergeCell ref="A12:D12"/>
    <mergeCell ref="E12:E13"/>
    <mergeCell ref="F12:F13"/>
    <mergeCell ref="G12:G13"/>
    <mergeCell ref="H12:H13"/>
    <mergeCell ref="I12:I13"/>
    <mergeCell ref="J12:J13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Q10:T11"/>
    <mergeCell ref="U10:U11"/>
    <mergeCell ref="V10:V11"/>
    <mergeCell ref="W10:W11"/>
    <mergeCell ref="X10:X11"/>
    <mergeCell ref="Y10:Y11"/>
    <mergeCell ref="K10:K11"/>
    <mergeCell ref="L10:L11"/>
    <mergeCell ref="M10:M11"/>
    <mergeCell ref="N10:N11"/>
    <mergeCell ref="O10:O11"/>
    <mergeCell ref="P10:P11"/>
    <mergeCell ref="AX8:AX9"/>
    <mergeCell ref="AY8:AY9"/>
    <mergeCell ref="A9:D9"/>
    <mergeCell ref="A10:D10"/>
    <mergeCell ref="E10:E11"/>
    <mergeCell ref="F10:F11"/>
    <mergeCell ref="G10:G11"/>
    <mergeCell ref="H10:H11"/>
    <mergeCell ref="I10:I11"/>
    <mergeCell ref="J10:J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K8:K9"/>
    <mergeCell ref="L8:L9"/>
    <mergeCell ref="M8:P9"/>
    <mergeCell ref="Q8:Q9"/>
    <mergeCell ref="R8:R9"/>
    <mergeCell ref="S8:S9"/>
    <mergeCell ref="A8:D8"/>
    <mergeCell ref="E8:E9"/>
    <mergeCell ref="F8:F9"/>
    <mergeCell ref="G8:G9"/>
    <mergeCell ref="H8:H9"/>
    <mergeCell ref="I8:I9"/>
    <mergeCell ref="J8:J9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J8:AJ9"/>
    <mergeCell ref="AK8:AK9"/>
    <mergeCell ref="Z8:Z9"/>
    <mergeCell ref="N6:N7"/>
    <mergeCell ref="O6:O7"/>
    <mergeCell ref="P6:P7"/>
    <mergeCell ref="Q6:Q7"/>
    <mergeCell ref="R6:R7"/>
    <mergeCell ref="S6:S7"/>
    <mergeCell ref="AX4:AX5"/>
    <mergeCell ref="AY4:AY5"/>
    <mergeCell ref="A5:D5"/>
    <mergeCell ref="A6:D6"/>
    <mergeCell ref="E6:E7"/>
    <mergeCell ref="F6:F7"/>
    <mergeCell ref="G6:G7"/>
    <mergeCell ref="H6:H7"/>
    <mergeCell ref="I6:L7"/>
    <mergeCell ref="M6:M7"/>
    <mergeCell ref="AR4:AR5"/>
    <mergeCell ref="AS4:AS5"/>
    <mergeCell ref="AT4:AT5"/>
    <mergeCell ref="AU4:AU5"/>
    <mergeCell ref="AV4:AV5"/>
    <mergeCell ref="AW4:AW5"/>
    <mergeCell ref="AL4:AL5"/>
    <mergeCell ref="AM4:AM5"/>
    <mergeCell ref="AX6:AX7"/>
    <mergeCell ref="AY6:AY7"/>
    <mergeCell ref="A7:D7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AD6:AD7"/>
    <mergeCell ref="AE6:AE7"/>
    <mergeCell ref="T6:T7"/>
    <mergeCell ref="U6:U7"/>
    <mergeCell ref="V6:V7"/>
    <mergeCell ref="W6:W7"/>
    <mergeCell ref="X6:X7"/>
    <mergeCell ref="Y6:Y7"/>
    <mergeCell ref="N4:N5"/>
    <mergeCell ref="O4:O5"/>
    <mergeCell ref="P4:P5"/>
    <mergeCell ref="Q4:Q5"/>
    <mergeCell ref="R4:R5"/>
    <mergeCell ref="S4:S5"/>
    <mergeCell ref="AG3:AJ3"/>
    <mergeCell ref="AK3:AN3"/>
    <mergeCell ref="AO3:AR3"/>
    <mergeCell ref="A4:D4"/>
    <mergeCell ref="E4:H5"/>
    <mergeCell ref="I4:I5"/>
    <mergeCell ref="J4:J5"/>
    <mergeCell ref="K4:K5"/>
    <mergeCell ref="L4:L5"/>
    <mergeCell ref="M4:M5"/>
    <mergeCell ref="A1:AY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N4:AN5"/>
    <mergeCell ref="AO4:AO5"/>
    <mergeCell ref="AP4:AP5"/>
    <mergeCell ref="AQ4:AQ5"/>
    <mergeCell ref="AF4:AF5"/>
    <mergeCell ref="AG4:AG5"/>
  </mergeCells>
  <phoneticPr fontId="4"/>
  <conditionalFormatting sqref="I4:I5 H6:H23 AG4:AG17 AC4:AC15 Y4:Y13 Q4:Q9 M4:M7 P10:P23 T12:T23 X14:X23 AB16:AB23 I26:I27 H28:H43 AC26:AC37 Y26:Y35 U26:U33 Q26:Q31 M26:M29 L30:L43 P32:P43 T34:T43 X36:X43 AB38:AB43 U4:U11 Q12:R23 U14:V23 Y16:Z23 AC18:AD23 I30:J43 M32:N43 Q34:R43 U36:V43 Y38:Z43 AF18:AF23 E28:F43 AF40:AF43 AC40:AD43 AG26:AG39 AG20:AH23 AK4:AK19 AK26:AK41 AG42:AH43 AJ42:AJ43 I48:I49 H50:H65 AG48:AG61 AC48:AC59 Y48:Y57 Q48:Q53 M48:M51 L52:L65 P54:P65 T56:T65 X58:X65 AB60:AB65 U48:U55 I52:J65 M54:N65 Q56:R65 U58:V65 Y60:Z65 E50:F65 AF62:AF65 AC62:AD65 AG64:AH65 AJ64:AJ65 AK48:AK63 AJ20:AJ23 AO4:AO21 L8:L23 M10:N23 P22:R23 T22:V23 X22:Z23 AB22:AD23 AF22:AH23 AJ22:AL23 AN22:AN23 I8:J23 E6:F23">
    <cfRule type="cellIs" dxfId="1" priority="2" stopIfTrue="1" operator="equal">
      <formula>"H"</formula>
    </cfRule>
  </conditionalFormatting>
  <printOptions horizontalCentered="1"/>
  <pageMargins left="0" right="0" top="0.39370078740157483" bottom="0" header="0" footer="0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32"/>
  <sheetViews>
    <sheetView tabSelected="1" view="pageBreakPreview" zoomScaleNormal="100" zoomScaleSheetLayoutView="100" workbookViewId="0">
      <selection sqref="A1:H1"/>
    </sheetView>
  </sheetViews>
  <sheetFormatPr defaultColWidth="8.75" defaultRowHeight="13.5"/>
  <cols>
    <col min="1" max="1" width="9.125" style="172" customWidth="1"/>
    <col min="2" max="2" width="5.25" style="172" bestFit="1" customWidth="1"/>
    <col min="3" max="3" width="16.5" style="172" bestFit="1" customWidth="1"/>
    <col min="4" max="7" width="8.75" style="172"/>
    <col min="8" max="8" width="8.875" style="174" bestFit="1" customWidth="1"/>
    <col min="9" max="9" width="8.75" style="172" bestFit="1" customWidth="1"/>
    <col min="10" max="10" width="10.25" style="172" customWidth="1"/>
    <col min="11" max="256" width="8.75" style="172"/>
    <col min="257" max="257" width="9.125" style="172" customWidth="1"/>
    <col min="258" max="258" width="5.25" style="172" bestFit="1" customWidth="1"/>
    <col min="259" max="259" width="16.5" style="172" bestFit="1" customWidth="1"/>
    <col min="260" max="263" width="8.75" style="172"/>
    <col min="264" max="264" width="8.875" style="172" bestFit="1" customWidth="1"/>
    <col min="265" max="265" width="8.75" style="172" bestFit="1" customWidth="1"/>
    <col min="266" max="266" width="10.25" style="172" customWidth="1"/>
    <col min="267" max="512" width="8.75" style="172"/>
    <col min="513" max="513" width="9.125" style="172" customWidth="1"/>
    <col min="514" max="514" width="5.25" style="172" bestFit="1" customWidth="1"/>
    <col min="515" max="515" width="16.5" style="172" bestFit="1" customWidth="1"/>
    <col min="516" max="519" width="8.75" style="172"/>
    <col min="520" max="520" width="8.875" style="172" bestFit="1" customWidth="1"/>
    <col min="521" max="521" width="8.75" style="172" bestFit="1" customWidth="1"/>
    <col min="522" max="522" width="10.25" style="172" customWidth="1"/>
    <col min="523" max="768" width="8.75" style="172"/>
    <col min="769" max="769" width="9.125" style="172" customWidth="1"/>
    <col min="770" max="770" width="5.25" style="172" bestFit="1" customWidth="1"/>
    <col min="771" max="771" width="16.5" style="172" bestFit="1" customWidth="1"/>
    <col min="772" max="775" width="8.75" style="172"/>
    <col min="776" max="776" width="8.875" style="172" bestFit="1" customWidth="1"/>
    <col min="777" max="777" width="8.75" style="172" bestFit="1" customWidth="1"/>
    <col min="778" max="778" width="10.25" style="172" customWidth="1"/>
    <col min="779" max="1024" width="8.75" style="172"/>
    <col min="1025" max="1025" width="9.125" style="172" customWidth="1"/>
    <col min="1026" max="1026" width="5.25" style="172" bestFit="1" customWidth="1"/>
    <col min="1027" max="1027" width="16.5" style="172" bestFit="1" customWidth="1"/>
    <col min="1028" max="1031" width="8.75" style="172"/>
    <col min="1032" max="1032" width="8.875" style="172" bestFit="1" customWidth="1"/>
    <col min="1033" max="1033" width="8.75" style="172" bestFit="1" customWidth="1"/>
    <col min="1034" max="1034" width="10.25" style="172" customWidth="1"/>
    <col min="1035" max="1280" width="8.75" style="172"/>
    <col min="1281" max="1281" width="9.125" style="172" customWidth="1"/>
    <col min="1282" max="1282" width="5.25" style="172" bestFit="1" customWidth="1"/>
    <col min="1283" max="1283" width="16.5" style="172" bestFit="1" customWidth="1"/>
    <col min="1284" max="1287" width="8.75" style="172"/>
    <col min="1288" max="1288" width="8.875" style="172" bestFit="1" customWidth="1"/>
    <col min="1289" max="1289" width="8.75" style="172" bestFit="1" customWidth="1"/>
    <col min="1290" max="1290" width="10.25" style="172" customWidth="1"/>
    <col min="1291" max="1536" width="8.75" style="172"/>
    <col min="1537" max="1537" width="9.125" style="172" customWidth="1"/>
    <col min="1538" max="1538" width="5.25" style="172" bestFit="1" customWidth="1"/>
    <col min="1539" max="1539" width="16.5" style="172" bestFit="1" customWidth="1"/>
    <col min="1540" max="1543" width="8.75" style="172"/>
    <col min="1544" max="1544" width="8.875" style="172" bestFit="1" customWidth="1"/>
    <col min="1545" max="1545" width="8.75" style="172" bestFit="1" customWidth="1"/>
    <col min="1546" max="1546" width="10.25" style="172" customWidth="1"/>
    <col min="1547" max="1792" width="8.75" style="172"/>
    <col min="1793" max="1793" width="9.125" style="172" customWidth="1"/>
    <col min="1794" max="1794" width="5.25" style="172" bestFit="1" customWidth="1"/>
    <col min="1795" max="1795" width="16.5" style="172" bestFit="1" customWidth="1"/>
    <col min="1796" max="1799" width="8.75" style="172"/>
    <col min="1800" max="1800" width="8.875" style="172" bestFit="1" customWidth="1"/>
    <col min="1801" max="1801" width="8.75" style="172" bestFit="1" customWidth="1"/>
    <col min="1802" max="1802" width="10.25" style="172" customWidth="1"/>
    <col min="1803" max="2048" width="8.75" style="172"/>
    <col min="2049" max="2049" width="9.125" style="172" customWidth="1"/>
    <col min="2050" max="2050" width="5.25" style="172" bestFit="1" customWidth="1"/>
    <col min="2051" max="2051" width="16.5" style="172" bestFit="1" customWidth="1"/>
    <col min="2052" max="2055" width="8.75" style="172"/>
    <col min="2056" max="2056" width="8.875" style="172" bestFit="1" customWidth="1"/>
    <col min="2057" max="2057" width="8.75" style="172" bestFit="1" customWidth="1"/>
    <col min="2058" max="2058" width="10.25" style="172" customWidth="1"/>
    <col min="2059" max="2304" width="8.75" style="172"/>
    <col min="2305" max="2305" width="9.125" style="172" customWidth="1"/>
    <col min="2306" max="2306" width="5.25" style="172" bestFit="1" customWidth="1"/>
    <col min="2307" max="2307" width="16.5" style="172" bestFit="1" customWidth="1"/>
    <col min="2308" max="2311" width="8.75" style="172"/>
    <col min="2312" max="2312" width="8.875" style="172" bestFit="1" customWidth="1"/>
    <col min="2313" max="2313" width="8.75" style="172" bestFit="1" customWidth="1"/>
    <col min="2314" max="2314" width="10.25" style="172" customWidth="1"/>
    <col min="2315" max="2560" width="8.75" style="172"/>
    <col min="2561" max="2561" width="9.125" style="172" customWidth="1"/>
    <col min="2562" max="2562" width="5.25" style="172" bestFit="1" customWidth="1"/>
    <col min="2563" max="2563" width="16.5" style="172" bestFit="1" customWidth="1"/>
    <col min="2564" max="2567" width="8.75" style="172"/>
    <col min="2568" max="2568" width="8.875" style="172" bestFit="1" customWidth="1"/>
    <col min="2569" max="2569" width="8.75" style="172" bestFit="1" customWidth="1"/>
    <col min="2570" max="2570" width="10.25" style="172" customWidth="1"/>
    <col min="2571" max="2816" width="8.75" style="172"/>
    <col min="2817" max="2817" width="9.125" style="172" customWidth="1"/>
    <col min="2818" max="2818" width="5.25" style="172" bestFit="1" customWidth="1"/>
    <col min="2819" max="2819" width="16.5" style="172" bestFit="1" customWidth="1"/>
    <col min="2820" max="2823" width="8.75" style="172"/>
    <col min="2824" max="2824" width="8.875" style="172" bestFit="1" customWidth="1"/>
    <col min="2825" max="2825" width="8.75" style="172" bestFit="1" customWidth="1"/>
    <col min="2826" max="2826" width="10.25" style="172" customWidth="1"/>
    <col min="2827" max="3072" width="8.75" style="172"/>
    <col min="3073" max="3073" width="9.125" style="172" customWidth="1"/>
    <col min="3074" max="3074" width="5.25" style="172" bestFit="1" customWidth="1"/>
    <col min="3075" max="3075" width="16.5" style="172" bestFit="1" customWidth="1"/>
    <col min="3076" max="3079" width="8.75" style="172"/>
    <col min="3080" max="3080" width="8.875" style="172" bestFit="1" customWidth="1"/>
    <col min="3081" max="3081" width="8.75" style="172" bestFit="1" customWidth="1"/>
    <col min="3082" max="3082" width="10.25" style="172" customWidth="1"/>
    <col min="3083" max="3328" width="8.75" style="172"/>
    <col min="3329" max="3329" width="9.125" style="172" customWidth="1"/>
    <col min="3330" max="3330" width="5.25" style="172" bestFit="1" customWidth="1"/>
    <col min="3331" max="3331" width="16.5" style="172" bestFit="1" customWidth="1"/>
    <col min="3332" max="3335" width="8.75" style="172"/>
    <col min="3336" max="3336" width="8.875" style="172" bestFit="1" customWidth="1"/>
    <col min="3337" max="3337" width="8.75" style="172" bestFit="1" customWidth="1"/>
    <col min="3338" max="3338" width="10.25" style="172" customWidth="1"/>
    <col min="3339" max="3584" width="8.75" style="172"/>
    <col min="3585" max="3585" width="9.125" style="172" customWidth="1"/>
    <col min="3586" max="3586" width="5.25" style="172" bestFit="1" customWidth="1"/>
    <col min="3587" max="3587" width="16.5" style="172" bestFit="1" customWidth="1"/>
    <col min="3588" max="3591" width="8.75" style="172"/>
    <col min="3592" max="3592" width="8.875" style="172" bestFit="1" customWidth="1"/>
    <col min="3593" max="3593" width="8.75" style="172" bestFit="1" customWidth="1"/>
    <col min="3594" max="3594" width="10.25" style="172" customWidth="1"/>
    <col min="3595" max="3840" width="8.75" style="172"/>
    <col min="3841" max="3841" width="9.125" style="172" customWidth="1"/>
    <col min="3842" max="3842" width="5.25" style="172" bestFit="1" customWidth="1"/>
    <col min="3843" max="3843" width="16.5" style="172" bestFit="1" customWidth="1"/>
    <col min="3844" max="3847" width="8.75" style="172"/>
    <col min="3848" max="3848" width="8.875" style="172" bestFit="1" customWidth="1"/>
    <col min="3849" max="3849" width="8.75" style="172" bestFit="1" customWidth="1"/>
    <col min="3850" max="3850" width="10.25" style="172" customWidth="1"/>
    <col min="3851" max="4096" width="8.75" style="172"/>
    <col min="4097" max="4097" width="9.125" style="172" customWidth="1"/>
    <col min="4098" max="4098" width="5.25" style="172" bestFit="1" customWidth="1"/>
    <col min="4099" max="4099" width="16.5" style="172" bestFit="1" customWidth="1"/>
    <col min="4100" max="4103" width="8.75" style="172"/>
    <col min="4104" max="4104" width="8.875" style="172" bestFit="1" customWidth="1"/>
    <col min="4105" max="4105" width="8.75" style="172" bestFit="1" customWidth="1"/>
    <col min="4106" max="4106" width="10.25" style="172" customWidth="1"/>
    <col min="4107" max="4352" width="8.75" style="172"/>
    <col min="4353" max="4353" width="9.125" style="172" customWidth="1"/>
    <col min="4354" max="4354" width="5.25" style="172" bestFit="1" customWidth="1"/>
    <col min="4355" max="4355" width="16.5" style="172" bestFit="1" customWidth="1"/>
    <col min="4356" max="4359" width="8.75" style="172"/>
    <col min="4360" max="4360" width="8.875" style="172" bestFit="1" customWidth="1"/>
    <col min="4361" max="4361" width="8.75" style="172" bestFit="1" customWidth="1"/>
    <col min="4362" max="4362" width="10.25" style="172" customWidth="1"/>
    <col min="4363" max="4608" width="8.75" style="172"/>
    <col min="4609" max="4609" width="9.125" style="172" customWidth="1"/>
    <col min="4610" max="4610" width="5.25" style="172" bestFit="1" customWidth="1"/>
    <col min="4611" max="4611" width="16.5" style="172" bestFit="1" customWidth="1"/>
    <col min="4612" max="4615" width="8.75" style="172"/>
    <col min="4616" max="4616" width="8.875" style="172" bestFit="1" customWidth="1"/>
    <col min="4617" max="4617" width="8.75" style="172" bestFit="1" customWidth="1"/>
    <col min="4618" max="4618" width="10.25" style="172" customWidth="1"/>
    <col min="4619" max="4864" width="8.75" style="172"/>
    <col min="4865" max="4865" width="9.125" style="172" customWidth="1"/>
    <col min="4866" max="4866" width="5.25" style="172" bestFit="1" customWidth="1"/>
    <col min="4867" max="4867" width="16.5" style="172" bestFit="1" customWidth="1"/>
    <col min="4868" max="4871" width="8.75" style="172"/>
    <col min="4872" max="4872" width="8.875" style="172" bestFit="1" customWidth="1"/>
    <col min="4873" max="4873" width="8.75" style="172" bestFit="1" customWidth="1"/>
    <col min="4874" max="4874" width="10.25" style="172" customWidth="1"/>
    <col min="4875" max="5120" width="8.75" style="172"/>
    <col min="5121" max="5121" width="9.125" style="172" customWidth="1"/>
    <col min="5122" max="5122" width="5.25" style="172" bestFit="1" customWidth="1"/>
    <col min="5123" max="5123" width="16.5" style="172" bestFit="1" customWidth="1"/>
    <col min="5124" max="5127" width="8.75" style="172"/>
    <col min="5128" max="5128" width="8.875" style="172" bestFit="1" customWidth="1"/>
    <col min="5129" max="5129" width="8.75" style="172" bestFit="1" customWidth="1"/>
    <col min="5130" max="5130" width="10.25" style="172" customWidth="1"/>
    <col min="5131" max="5376" width="8.75" style="172"/>
    <col min="5377" max="5377" width="9.125" style="172" customWidth="1"/>
    <col min="5378" max="5378" width="5.25" style="172" bestFit="1" customWidth="1"/>
    <col min="5379" max="5379" width="16.5" style="172" bestFit="1" customWidth="1"/>
    <col min="5380" max="5383" width="8.75" style="172"/>
    <col min="5384" max="5384" width="8.875" style="172" bestFit="1" customWidth="1"/>
    <col min="5385" max="5385" width="8.75" style="172" bestFit="1" customWidth="1"/>
    <col min="5386" max="5386" width="10.25" style="172" customWidth="1"/>
    <col min="5387" max="5632" width="8.75" style="172"/>
    <col min="5633" max="5633" width="9.125" style="172" customWidth="1"/>
    <col min="5634" max="5634" width="5.25" style="172" bestFit="1" customWidth="1"/>
    <col min="5635" max="5635" width="16.5" style="172" bestFit="1" customWidth="1"/>
    <col min="5636" max="5639" width="8.75" style="172"/>
    <col min="5640" max="5640" width="8.875" style="172" bestFit="1" customWidth="1"/>
    <col min="5641" max="5641" width="8.75" style="172" bestFit="1" customWidth="1"/>
    <col min="5642" max="5642" width="10.25" style="172" customWidth="1"/>
    <col min="5643" max="5888" width="8.75" style="172"/>
    <col min="5889" max="5889" width="9.125" style="172" customWidth="1"/>
    <col min="5890" max="5890" width="5.25" style="172" bestFit="1" customWidth="1"/>
    <col min="5891" max="5891" width="16.5" style="172" bestFit="1" customWidth="1"/>
    <col min="5892" max="5895" width="8.75" style="172"/>
    <col min="5896" max="5896" width="8.875" style="172" bestFit="1" customWidth="1"/>
    <col min="5897" max="5897" width="8.75" style="172" bestFit="1" customWidth="1"/>
    <col min="5898" max="5898" width="10.25" style="172" customWidth="1"/>
    <col min="5899" max="6144" width="8.75" style="172"/>
    <col min="6145" max="6145" width="9.125" style="172" customWidth="1"/>
    <col min="6146" max="6146" width="5.25" style="172" bestFit="1" customWidth="1"/>
    <col min="6147" max="6147" width="16.5" style="172" bestFit="1" customWidth="1"/>
    <col min="6148" max="6151" width="8.75" style="172"/>
    <col min="6152" max="6152" width="8.875" style="172" bestFit="1" customWidth="1"/>
    <col min="6153" max="6153" width="8.75" style="172" bestFit="1" customWidth="1"/>
    <col min="6154" max="6154" width="10.25" style="172" customWidth="1"/>
    <col min="6155" max="6400" width="8.75" style="172"/>
    <col min="6401" max="6401" width="9.125" style="172" customWidth="1"/>
    <col min="6402" max="6402" width="5.25" style="172" bestFit="1" customWidth="1"/>
    <col min="6403" max="6403" width="16.5" style="172" bestFit="1" customWidth="1"/>
    <col min="6404" max="6407" width="8.75" style="172"/>
    <col min="6408" max="6408" width="8.875" style="172" bestFit="1" customWidth="1"/>
    <col min="6409" max="6409" width="8.75" style="172" bestFit="1" customWidth="1"/>
    <col min="6410" max="6410" width="10.25" style="172" customWidth="1"/>
    <col min="6411" max="6656" width="8.75" style="172"/>
    <col min="6657" max="6657" width="9.125" style="172" customWidth="1"/>
    <col min="6658" max="6658" width="5.25" style="172" bestFit="1" customWidth="1"/>
    <col min="6659" max="6659" width="16.5" style="172" bestFit="1" customWidth="1"/>
    <col min="6660" max="6663" width="8.75" style="172"/>
    <col min="6664" max="6664" width="8.875" style="172" bestFit="1" customWidth="1"/>
    <col min="6665" max="6665" width="8.75" style="172" bestFit="1" customWidth="1"/>
    <col min="6666" max="6666" width="10.25" style="172" customWidth="1"/>
    <col min="6667" max="6912" width="8.75" style="172"/>
    <col min="6913" max="6913" width="9.125" style="172" customWidth="1"/>
    <col min="6914" max="6914" width="5.25" style="172" bestFit="1" customWidth="1"/>
    <col min="6915" max="6915" width="16.5" style="172" bestFit="1" customWidth="1"/>
    <col min="6916" max="6919" width="8.75" style="172"/>
    <col min="6920" max="6920" width="8.875" style="172" bestFit="1" customWidth="1"/>
    <col min="6921" max="6921" width="8.75" style="172" bestFit="1" customWidth="1"/>
    <col min="6922" max="6922" width="10.25" style="172" customWidth="1"/>
    <col min="6923" max="7168" width="8.75" style="172"/>
    <col min="7169" max="7169" width="9.125" style="172" customWidth="1"/>
    <col min="7170" max="7170" width="5.25" style="172" bestFit="1" customWidth="1"/>
    <col min="7171" max="7171" width="16.5" style="172" bestFit="1" customWidth="1"/>
    <col min="7172" max="7175" width="8.75" style="172"/>
    <col min="7176" max="7176" width="8.875" style="172" bestFit="1" customWidth="1"/>
    <col min="7177" max="7177" width="8.75" style="172" bestFit="1" customWidth="1"/>
    <col min="7178" max="7178" width="10.25" style="172" customWidth="1"/>
    <col min="7179" max="7424" width="8.75" style="172"/>
    <col min="7425" max="7425" width="9.125" style="172" customWidth="1"/>
    <col min="7426" max="7426" width="5.25" style="172" bestFit="1" customWidth="1"/>
    <col min="7427" max="7427" width="16.5" style="172" bestFit="1" customWidth="1"/>
    <col min="7428" max="7431" width="8.75" style="172"/>
    <col min="7432" max="7432" width="8.875" style="172" bestFit="1" customWidth="1"/>
    <col min="7433" max="7433" width="8.75" style="172" bestFit="1" customWidth="1"/>
    <col min="7434" max="7434" width="10.25" style="172" customWidth="1"/>
    <col min="7435" max="7680" width="8.75" style="172"/>
    <col min="7681" max="7681" width="9.125" style="172" customWidth="1"/>
    <col min="7682" max="7682" width="5.25" style="172" bestFit="1" customWidth="1"/>
    <col min="7683" max="7683" width="16.5" style="172" bestFit="1" customWidth="1"/>
    <col min="7684" max="7687" width="8.75" style="172"/>
    <col min="7688" max="7688" width="8.875" style="172" bestFit="1" customWidth="1"/>
    <col min="7689" max="7689" width="8.75" style="172" bestFit="1" customWidth="1"/>
    <col min="7690" max="7690" width="10.25" style="172" customWidth="1"/>
    <col min="7691" max="7936" width="8.75" style="172"/>
    <col min="7937" max="7937" width="9.125" style="172" customWidth="1"/>
    <col min="7938" max="7938" width="5.25" style="172" bestFit="1" customWidth="1"/>
    <col min="7939" max="7939" width="16.5" style="172" bestFit="1" customWidth="1"/>
    <col min="7940" max="7943" width="8.75" style="172"/>
    <col min="7944" max="7944" width="8.875" style="172" bestFit="1" customWidth="1"/>
    <col min="7945" max="7945" width="8.75" style="172" bestFit="1" customWidth="1"/>
    <col min="7946" max="7946" width="10.25" style="172" customWidth="1"/>
    <col min="7947" max="8192" width="8.75" style="172"/>
    <col min="8193" max="8193" width="9.125" style="172" customWidth="1"/>
    <col min="8194" max="8194" width="5.25" style="172" bestFit="1" customWidth="1"/>
    <col min="8195" max="8195" width="16.5" style="172" bestFit="1" customWidth="1"/>
    <col min="8196" max="8199" width="8.75" style="172"/>
    <col min="8200" max="8200" width="8.875" style="172" bestFit="1" customWidth="1"/>
    <col min="8201" max="8201" width="8.75" style="172" bestFit="1" customWidth="1"/>
    <col min="8202" max="8202" width="10.25" style="172" customWidth="1"/>
    <col min="8203" max="8448" width="8.75" style="172"/>
    <col min="8449" max="8449" width="9.125" style="172" customWidth="1"/>
    <col min="8450" max="8450" width="5.25" style="172" bestFit="1" customWidth="1"/>
    <col min="8451" max="8451" width="16.5" style="172" bestFit="1" customWidth="1"/>
    <col min="8452" max="8455" width="8.75" style="172"/>
    <col min="8456" max="8456" width="8.875" style="172" bestFit="1" customWidth="1"/>
    <col min="8457" max="8457" width="8.75" style="172" bestFit="1" customWidth="1"/>
    <col min="8458" max="8458" width="10.25" style="172" customWidth="1"/>
    <col min="8459" max="8704" width="8.75" style="172"/>
    <col min="8705" max="8705" width="9.125" style="172" customWidth="1"/>
    <col min="8706" max="8706" width="5.25" style="172" bestFit="1" customWidth="1"/>
    <col min="8707" max="8707" width="16.5" style="172" bestFit="1" customWidth="1"/>
    <col min="8708" max="8711" width="8.75" style="172"/>
    <col min="8712" max="8712" width="8.875" style="172" bestFit="1" customWidth="1"/>
    <col min="8713" max="8713" width="8.75" style="172" bestFit="1" customWidth="1"/>
    <col min="8714" max="8714" width="10.25" style="172" customWidth="1"/>
    <col min="8715" max="8960" width="8.75" style="172"/>
    <col min="8961" max="8961" width="9.125" style="172" customWidth="1"/>
    <col min="8962" max="8962" width="5.25" style="172" bestFit="1" customWidth="1"/>
    <col min="8963" max="8963" width="16.5" style="172" bestFit="1" customWidth="1"/>
    <col min="8964" max="8967" width="8.75" style="172"/>
    <col min="8968" max="8968" width="8.875" style="172" bestFit="1" customWidth="1"/>
    <col min="8969" max="8969" width="8.75" style="172" bestFit="1" customWidth="1"/>
    <col min="8970" max="8970" width="10.25" style="172" customWidth="1"/>
    <col min="8971" max="9216" width="8.75" style="172"/>
    <col min="9217" max="9217" width="9.125" style="172" customWidth="1"/>
    <col min="9218" max="9218" width="5.25" style="172" bestFit="1" customWidth="1"/>
    <col min="9219" max="9219" width="16.5" style="172" bestFit="1" customWidth="1"/>
    <col min="9220" max="9223" width="8.75" style="172"/>
    <col min="9224" max="9224" width="8.875" style="172" bestFit="1" customWidth="1"/>
    <col min="9225" max="9225" width="8.75" style="172" bestFit="1" customWidth="1"/>
    <col min="9226" max="9226" width="10.25" style="172" customWidth="1"/>
    <col min="9227" max="9472" width="8.75" style="172"/>
    <col min="9473" max="9473" width="9.125" style="172" customWidth="1"/>
    <col min="9474" max="9474" width="5.25" style="172" bestFit="1" customWidth="1"/>
    <col min="9475" max="9475" width="16.5" style="172" bestFit="1" customWidth="1"/>
    <col min="9476" max="9479" width="8.75" style="172"/>
    <col min="9480" max="9480" width="8.875" style="172" bestFit="1" customWidth="1"/>
    <col min="9481" max="9481" width="8.75" style="172" bestFit="1" customWidth="1"/>
    <col min="9482" max="9482" width="10.25" style="172" customWidth="1"/>
    <col min="9483" max="9728" width="8.75" style="172"/>
    <col min="9729" max="9729" width="9.125" style="172" customWidth="1"/>
    <col min="9730" max="9730" width="5.25" style="172" bestFit="1" customWidth="1"/>
    <col min="9731" max="9731" width="16.5" style="172" bestFit="1" customWidth="1"/>
    <col min="9732" max="9735" width="8.75" style="172"/>
    <col min="9736" max="9736" width="8.875" style="172" bestFit="1" customWidth="1"/>
    <col min="9737" max="9737" width="8.75" style="172" bestFit="1" customWidth="1"/>
    <col min="9738" max="9738" width="10.25" style="172" customWidth="1"/>
    <col min="9739" max="9984" width="8.75" style="172"/>
    <col min="9985" max="9985" width="9.125" style="172" customWidth="1"/>
    <col min="9986" max="9986" width="5.25" style="172" bestFit="1" customWidth="1"/>
    <col min="9987" max="9987" width="16.5" style="172" bestFit="1" customWidth="1"/>
    <col min="9988" max="9991" width="8.75" style="172"/>
    <col min="9992" max="9992" width="8.875" style="172" bestFit="1" customWidth="1"/>
    <col min="9993" max="9993" width="8.75" style="172" bestFit="1" customWidth="1"/>
    <col min="9994" max="9994" width="10.25" style="172" customWidth="1"/>
    <col min="9995" max="10240" width="8.75" style="172"/>
    <col min="10241" max="10241" width="9.125" style="172" customWidth="1"/>
    <col min="10242" max="10242" width="5.25" style="172" bestFit="1" customWidth="1"/>
    <col min="10243" max="10243" width="16.5" style="172" bestFit="1" customWidth="1"/>
    <col min="10244" max="10247" width="8.75" style="172"/>
    <col min="10248" max="10248" width="8.875" style="172" bestFit="1" customWidth="1"/>
    <col min="10249" max="10249" width="8.75" style="172" bestFit="1" customWidth="1"/>
    <col min="10250" max="10250" width="10.25" style="172" customWidth="1"/>
    <col min="10251" max="10496" width="8.75" style="172"/>
    <col min="10497" max="10497" width="9.125" style="172" customWidth="1"/>
    <col min="10498" max="10498" width="5.25" style="172" bestFit="1" customWidth="1"/>
    <col min="10499" max="10499" width="16.5" style="172" bestFit="1" customWidth="1"/>
    <col min="10500" max="10503" width="8.75" style="172"/>
    <col min="10504" max="10504" width="8.875" style="172" bestFit="1" customWidth="1"/>
    <col min="10505" max="10505" width="8.75" style="172" bestFit="1" customWidth="1"/>
    <col min="10506" max="10506" width="10.25" style="172" customWidth="1"/>
    <col min="10507" max="10752" width="8.75" style="172"/>
    <col min="10753" max="10753" width="9.125" style="172" customWidth="1"/>
    <col min="10754" max="10754" width="5.25" style="172" bestFit="1" customWidth="1"/>
    <col min="10755" max="10755" width="16.5" style="172" bestFit="1" customWidth="1"/>
    <col min="10756" max="10759" width="8.75" style="172"/>
    <col min="10760" max="10760" width="8.875" style="172" bestFit="1" customWidth="1"/>
    <col min="10761" max="10761" width="8.75" style="172" bestFit="1" customWidth="1"/>
    <col min="10762" max="10762" width="10.25" style="172" customWidth="1"/>
    <col min="10763" max="11008" width="8.75" style="172"/>
    <col min="11009" max="11009" width="9.125" style="172" customWidth="1"/>
    <col min="11010" max="11010" width="5.25" style="172" bestFit="1" customWidth="1"/>
    <col min="11011" max="11011" width="16.5" style="172" bestFit="1" customWidth="1"/>
    <col min="11012" max="11015" width="8.75" style="172"/>
    <col min="11016" max="11016" width="8.875" style="172" bestFit="1" customWidth="1"/>
    <col min="11017" max="11017" width="8.75" style="172" bestFit="1" customWidth="1"/>
    <col min="11018" max="11018" width="10.25" style="172" customWidth="1"/>
    <col min="11019" max="11264" width="8.75" style="172"/>
    <col min="11265" max="11265" width="9.125" style="172" customWidth="1"/>
    <col min="11266" max="11266" width="5.25" style="172" bestFit="1" customWidth="1"/>
    <col min="11267" max="11267" width="16.5" style="172" bestFit="1" customWidth="1"/>
    <col min="11268" max="11271" width="8.75" style="172"/>
    <col min="11272" max="11272" width="8.875" style="172" bestFit="1" customWidth="1"/>
    <col min="11273" max="11273" width="8.75" style="172" bestFit="1" customWidth="1"/>
    <col min="11274" max="11274" width="10.25" style="172" customWidth="1"/>
    <col min="11275" max="11520" width="8.75" style="172"/>
    <col min="11521" max="11521" width="9.125" style="172" customWidth="1"/>
    <col min="11522" max="11522" width="5.25" style="172" bestFit="1" customWidth="1"/>
    <col min="11523" max="11523" width="16.5" style="172" bestFit="1" customWidth="1"/>
    <col min="11524" max="11527" width="8.75" style="172"/>
    <col min="11528" max="11528" width="8.875" style="172" bestFit="1" customWidth="1"/>
    <col min="11529" max="11529" width="8.75" style="172" bestFit="1" customWidth="1"/>
    <col min="11530" max="11530" width="10.25" style="172" customWidth="1"/>
    <col min="11531" max="11776" width="8.75" style="172"/>
    <col min="11777" max="11777" width="9.125" style="172" customWidth="1"/>
    <col min="11778" max="11778" width="5.25" style="172" bestFit="1" customWidth="1"/>
    <col min="11779" max="11779" width="16.5" style="172" bestFit="1" customWidth="1"/>
    <col min="11780" max="11783" width="8.75" style="172"/>
    <col min="11784" max="11784" width="8.875" style="172" bestFit="1" customWidth="1"/>
    <col min="11785" max="11785" width="8.75" style="172" bestFit="1" customWidth="1"/>
    <col min="11786" max="11786" width="10.25" style="172" customWidth="1"/>
    <col min="11787" max="12032" width="8.75" style="172"/>
    <col min="12033" max="12033" width="9.125" style="172" customWidth="1"/>
    <col min="12034" max="12034" width="5.25" style="172" bestFit="1" customWidth="1"/>
    <col min="12035" max="12035" width="16.5" style="172" bestFit="1" customWidth="1"/>
    <col min="12036" max="12039" width="8.75" style="172"/>
    <col min="12040" max="12040" width="8.875" style="172" bestFit="1" customWidth="1"/>
    <col min="12041" max="12041" width="8.75" style="172" bestFit="1" customWidth="1"/>
    <col min="12042" max="12042" width="10.25" style="172" customWidth="1"/>
    <col min="12043" max="12288" width="8.75" style="172"/>
    <col min="12289" max="12289" width="9.125" style="172" customWidth="1"/>
    <col min="12290" max="12290" width="5.25" style="172" bestFit="1" customWidth="1"/>
    <col min="12291" max="12291" width="16.5" style="172" bestFit="1" customWidth="1"/>
    <col min="12292" max="12295" width="8.75" style="172"/>
    <col min="12296" max="12296" width="8.875" style="172" bestFit="1" customWidth="1"/>
    <col min="12297" max="12297" width="8.75" style="172" bestFit="1" customWidth="1"/>
    <col min="12298" max="12298" width="10.25" style="172" customWidth="1"/>
    <col min="12299" max="12544" width="8.75" style="172"/>
    <col min="12545" max="12545" width="9.125" style="172" customWidth="1"/>
    <col min="12546" max="12546" width="5.25" style="172" bestFit="1" customWidth="1"/>
    <col min="12547" max="12547" width="16.5" style="172" bestFit="1" customWidth="1"/>
    <col min="12548" max="12551" width="8.75" style="172"/>
    <col min="12552" max="12552" width="8.875" style="172" bestFit="1" customWidth="1"/>
    <col min="12553" max="12553" width="8.75" style="172" bestFit="1" customWidth="1"/>
    <col min="12554" max="12554" width="10.25" style="172" customWidth="1"/>
    <col min="12555" max="12800" width="8.75" style="172"/>
    <col min="12801" max="12801" width="9.125" style="172" customWidth="1"/>
    <col min="12802" max="12802" width="5.25" style="172" bestFit="1" customWidth="1"/>
    <col min="12803" max="12803" width="16.5" style="172" bestFit="1" customWidth="1"/>
    <col min="12804" max="12807" width="8.75" style="172"/>
    <col min="12808" max="12808" width="8.875" style="172" bestFit="1" customWidth="1"/>
    <col min="12809" max="12809" width="8.75" style="172" bestFit="1" customWidth="1"/>
    <col min="12810" max="12810" width="10.25" style="172" customWidth="1"/>
    <col min="12811" max="13056" width="8.75" style="172"/>
    <col min="13057" max="13057" width="9.125" style="172" customWidth="1"/>
    <col min="13058" max="13058" width="5.25" style="172" bestFit="1" customWidth="1"/>
    <col min="13059" max="13059" width="16.5" style="172" bestFit="1" customWidth="1"/>
    <col min="13060" max="13063" width="8.75" style="172"/>
    <col min="13064" max="13064" width="8.875" style="172" bestFit="1" customWidth="1"/>
    <col min="13065" max="13065" width="8.75" style="172" bestFit="1" customWidth="1"/>
    <col min="13066" max="13066" width="10.25" style="172" customWidth="1"/>
    <col min="13067" max="13312" width="8.75" style="172"/>
    <col min="13313" max="13313" width="9.125" style="172" customWidth="1"/>
    <col min="13314" max="13314" width="5.25" style="172" bestFit="1" customWidth="1"/>
    <col min="13315" max="13315" width="16.5" style="172" bestFit="1" customWidth="1"/>
    <col min="13316" max="13319" width="8.75" style="172"/>
    <col min="13320" max="13320" width="8.875" style="172" bestFit="1" customWidth="1"/>
    <col min="13321" max="13321" width="8.75" style="172" bestFit="1" customWidth="1"/>
    <col min="13322" max="13322" width="10.25" style="172" customWidth="1"/>
    <col min="13323" max="13568" width="8.75" style="172"/>
    <col min="13569" max="13569" width="9.125" style="172" customWidth="1"/>
    <col min="13570" max="13570" width="5.25" style="172" bestFit="1" customWidth="1"/>
    <col min="13571" max="13571" width="16.5" style="172" bestFit="1" customWidth="1"/>
    <col min="13572" max="13575" width="8.75" style="172"/>
    <col min="13576" max="13576" width="8.875" style="172" bestFit="1" customWidth="1"/>
    <col min="13577" max="13577" width="8.75" style="172" bestFit="1" customWidth="1"/>
    <col min="13578" max="13578" width="10.25" style="172" customWidth="1"/>
    <col min="13579" max="13824" width="8.75" style="172"/>
    <col min="13825" max="13825" width="9.125" style="172" customWidth="1"/>
    <col min="13826" max="13826" width="5.25" style="172" bestFit="1" customWidth="1"/>
    <col min="13827" max="13827" width="16.5" style="172" bestFit="1" customWidth="1"/>
    <col min="13828" max="13831" width="8.75" style="172"/>
    <col min="13832" max="13832" width="8.875" style="172" bestFit="1" customWidth="1"/>
    <col min="13833" max="13833" width="8.75" style="172" bestFit="1" customWidth="1"/>
    <col min="13834" max="13834" width="10.25" style="172" customWidth="1"/>
    <col min="13835" max="14080" width="8.75" style="172"/>
    <col min="14081" max="14081" width="9.125" style="172" customWidth="1"/>
    <col min="14082" max="14082" width="5.25" style="172" bestFit="1" customWidth="1"/>
    <col min="14083" max="14083" width="16.5" style="172" bestFit="1" customWidth="1"/>
    <col min="14084" max="14087" width="8.75" style="172"/>
    <col min="14088" max="14088" width="8.875" style="172" bestFit="1" customWidth="1"/>
    <col min="14089" max="14089" width="8.75" style="172" bestFit="1" customWidth="1"/>
    <col min="14090" max="14090" width="10.25" style="172" customWidth="1"/>
    <col min="14091" max="14336" width="8.75" style="172"/>
    <col min="14337" max="14337" width="9.125" style="172" customWidth="1"/>
    <col min="14338" max="14338" width="5.25" style="172" bestFit="1" customWidth="1"/>
    <col min="14339" max="14339" width="16.5" style="172" bestFit="1" customWidth="1"/>
    <col min="14340" max="14343" width="8.75" style="172"/>
    <col min="14344" max="14344" width="8.875" style="172" bestFit="1" customWidth="1"/>
    <col min="14345" max="14345" width="8.75" style="172" bestFit="1" customWidth="1"/>
    <col min="14346" max="14346" width="10.25" style="172" customWidth="1"/>
    <col min="14347" max="14592" width="8.75" style="172"/>
    <col min="14593" max="14593" width="9.125" style="172" customWidth="1"/>
    <col min="14594" max="14594" width="5.25" style="172" bestFit="1" customWidth="1"/>
    <col min="14595" max="14595" width="16.5" style="172" bestFit="1" customWidth="1"/>
    <col min="14596" max="14599" width="8.75" style="172"/>
    <col min="14600" max="14600" width="8.875" style="172" bestFit="1" customWidth="1"/>
    <col min="14601" max="14601" width="8.75" style="172" bestFit="1" customWidth="1"/>
    <col min="14602" max="14602" width="10.25" style="172" customWidth="1"/>
    <col min="14603" max="14848" width="8.75" style="172"/>
    <col min="14849" max="14849" width="9.125" style="172" customWidth="1"/>
    <col min="14850" max="14850" width="5.25" style="172" bestFit="1" customWidth="1"/>
    <col min="14851" max="14851" width="16.5" style="172" bestFit="1" customWidth="1"/>
    <col min="14852" max="14855" width="8.75" style="172"/>
    <col min="14856" max="14856" width="8.875" style="172" bestFit="1" customWidth="1"/>
    <col min="14857" max="14857" width="8.75" style="172" bestFit="1" customWidth="1"/>
    <col min="14858" max="14858" width="10.25" style="172" customWidth="1"/>
    <col min="14859" max="15104" width="8.75" style="172"/>
    <col min="15105" max="15105" width="9.125" style="172" customWidth="1"/>
    <col min="15106" max="15106" width="5.25" style="172" bestFit="1" customWidth="1"/>
    <col min="15107" max="15107" width="16.5" style="172" bestFit="1" customWidth="1"/>
    <col min="15108" max="15111" width="8.75" style="172"/>
    <col min="15112" max="15112" width="8.875" style="172" bestFit="1" customWidth="1"/>
    <col min="15113" max="15113" width="8.75" style="172" bestFit="1" customWidth="1"/>
    <col min="15114" max="15114" width="10.25" style="172" customWidth="1"/>
    <col min="15115" max="15360" width="8.75" style="172"/>
    <col min="15361" max="15361" width="9.125" style="172" customWidth="1"/>
    <col min="15362" max="15362" width="5.25" style="172" bestFit="1" customWidth="1"/>
    <col min="15363" max="15363" width="16.5" style="172" bestFit="1" customWidth="1"/>
    <col min="15364" max="15367" width="8.75" style="172"/>
    <col min="15368" max="15368" width="8.875" style="172" bestFit="1" customWidth="1"/>
    <col min="15369" max="15369" width="8.75" style="172" bestFit="1" customWidth="1"/>
    <col min="15370" max="15370" width="10.25" style="172" customWidth="1"/>
    <col min="15371" max="15616" width="8.75" style="172"/>
    <col min="15617" max="15617" width="9.125" style="172" customWidth="1"/>
    <col min="15618" max="15618" width="5.25" style="172" bestFit="1" customWidth="1"/>
    <col min="15619" max="15619" width="16.5" style="172" bestFit="1" customWidth="1"/>
    <col min="15620" max="15623" width="8.75" style="172"/>
    <col min="15624" max="15624" width="8.875" style="172" bestFit="1" customWidth="1"/>
    <col min="15625" max="15625" width="8.75" style="172" bestFit="1" customWidth="1"/>
    <col min="15626" max="15626" width="10.25" style="172" customWidth="1"/>
    <col min="15627" max="15872" width="8.75" style="172"/>
    <col min="15873" max="15873" width="9.125" style="172" customWidth="1"/>
    <col min="15874" max="15874" width="5.25" style="172" bestFit="1" customWidth="1"/>
    <col min="15875" max="15875" width="16.5" style="172" bestFit="1" customWidth="1"/>
    <col min="15876" max="15879" width="8.75" style="172"/>
    <col min="15880" max="15880" width="8.875" style="172" bestFit="1" customWidth="1"/>
    <col min="15881" max="15881" width="8.75" style="172" bestFit="1" customWidth="1"/>
    <col min="15882" max="15882" width="10.25" style="172" customWidth="1"/>
    <col min="15883" max="16128" width="8.75" style="172"/>
    <col min="16129" max="16129" width="9.125" style="172" customWidth="1"/>
    <col min="16130" max="16130" width="5.25" style="172" bestFit="1" customWidth="1"/>
    <col min="16131" max="16131" width="16.5" style="172" bestFit="1" customWidth="1"/>
    <col min="16132" max="16135" width="8.75" style="172"/>
    <col min="16136" max="16136" width="8.875" style="172" bestFit="1" customWidth="1"/>
    <col min="16137" max="16137" width="8.75" style="172" bestFit="1" customWidth="1"/>
    <col min="16138" max="16138" width="10.25" style="172" customWidth="1"/>
    <col min="16139" max="16384" width="8.75" style="172"/>
  </cols>
  <sheetData>
    <row r="1" spans="1:11" ht="17.25">
      <c r="A1" s="508" t="s">
        <v>418</v>
      </c>
      <c r="B1" s="509"/>
      <c r="C1" s="509"/>
      <c r="D1" s="509"/>
      <c r="E1" s="509"/>
      <c r="F1" s="509"/>
      <c r="G1" s="509"/>
      <c r="H1" s="509"/>
    </row>
    <row r="2" spans="1:11" ht="17.25">
      <c r="A2" s="508" t="s">
        <v>461</v>
      </c>
      <c r="B2" s="509"/>
      <c r="C2" s="509"/>
      <c r="D2" s="509"/>
      <c r="E2" s="509"/>
      <c r="F2" s="509"/>
      <c r="G2" s="509"/>
      <c r="H2" s="509"/>
    </row>
    <row r="3" spans="1:11" ht="20.100000000000001" customHeight="1">
      <c r="A3" s="510" t="s">
        <v>372</v>
      </c>
      <c r="B3" s="509"/>
      <c r="C3" s="509"/>
      <c r="D3" s="509"/>
      <c r="E3" s="509"/>
      <c r="F3" s="509"/>
      <c r="G3" s="509"/>
      <c r="H3" s="173"/>
    </row>
    <row r="4" spans="1:11" ht="24" customHeight="1">
      <c r="B4" s="511" t="s">
        <v>450</v>
      </c>
      <c r="C4" s="511"/>
      <c r="D4" s="200" t="s">
        <v>334</v>
      </c>
      <c r="E4" s="197" t="s">
        <v>373</v>
      </c>
      <c r="F4" s="175" t="s">
        <v>374</v>
      </c>
      <c r="G4" s="201" t="s">
        <v>451</v>
      </c>
    </row>
    <row r="5" spans="1:11" ht="24" customHeight="1">
      <c r="A5" s="172">
        <v>1</v>
      </c>
      <c r="B5" s="176" t="s">
        <v>381</v>
      </c>
      <c r="C5" s="195" t="s">
        <v>433</v>
      </c>
      <c r="D5" s="178">
        <f ca="1">VLOOKUP($B5,■!$A$2:$D$29,4,FALSE)</f>
        <v>27</v>
      </c>
      <c r="E5" s="198">
        <f ca="1">VLOOKUP($B5,■!$A$2:$D$29,3,FALSE)</f>
        <v>9</v>
      </c>
      <c r="F5" s="196">
        <f ca="1">IF(E5=0,0,D5/(E5*3))</f>
        <v>1</v>
      </c>
      <c r="G5" s="180" t="str">
        <f ca="1">RANK(F5,$F$5:$F$32,0)&amp;"位"</f>
        <v>1位</v>
      </c>
    </row>
    <row r="6" spans="1:11" ht="24" customHeight="1">
      <c r="A6" s="172">
        <v>2</v>
      </c>
      <c r="B6" s="176" t="s">
        <v>385</v>
      </c>
      <c r="C6" s="177" t="s">
        <v>424</v>
      </c>
      <c r="D6" s="178">
        <f ca="1">VLOOKUP($B6,■!$A$2:$D$29,4,FALSE)</f>
        <v>22</v>
      </c>
      <c r="E6" s="198">
        <f ca="1">VLOOKUP($B6,■!$A$2:$D$29,3,FALSE)</f>
        <v>8</v>
      </c>
      <c r="F6" s="179">
        <f ca="1">IF(E6=0,0,D6/(E6*3))</f>
        <v>0.91666666666666663</v>
      </c>
      <c r="G6" s="180" t="str">
        <f ca="1">RANK(F6,$F$5:$F$32,0)&amp;"位"</f>
        <v>2位</v>
      </c>
      <c r="H6" s="181"/>
      <c r="I6" s="182"/>
      <c r="J6" s="183"/>
      <c r="K6" s="183"/>
    </row>
    <row r="7" spans="1:11" ht="24" customHeight="1">
      <c r="A7" s="172">
        <v>3</v>
      </c>
      <c r="B7" s="176" t="s">
        <v>432</v>
      </c>
      <c r="C7" s="177" t="s">
        <v>378</v>
      </c>
      <c r="D7" s="178">
        <f ca="1">VLOOKUP($B7,■!$A$2:$D$29,4,FALSE)</f>
        <v>22</v>
      </c>
      <c r="E7" s="198">
        <f ca="1">VLOOKUP($B7,■!$A$2:$D$29,3,FALSE)</f>
        <v>8</v>
      </c>
      <c r="F7" s="179">
        <f ca="1">IF(E7=0,0,D7/(E7*3))</f>
        <v>0.91666666666666663</v>
      </c>
      <c r="G7" s="180" t="str">
        <f ca="1">RANK(F7,$F$5:$F$32,0)&amp;"位"</f>
        <v>2位</v>
      </c>
      <c r="H7" s="181"/>
      <c r="I7" s="184"/>
    </row>
    <row r="8" spans="1:11" ht="24" customHeight="1">
      <c r="A8" s="172">
        <v>4</v>
      </c>
      <c r="B8" s="176" t="s">
        <v>392</v>
      </c>
      <c r="C8" s="177" t="s">
        <v>443</v>
      </c>
      <c r="D8" s="178">
        <f ca="1">VLOOKUP($B8,■!$A$2:$D$29,4,FALSE)</f>
        <v>22</v>
      </c>
      <c r="E8" s="198">
        <f ca="1">VLOOKUP($B8,■!$A$2:$D$29,3,FALSE)</f>
        <v>8</v>
      </c>
      <c r="F8" s="179">
        <f ca="1">IF(E8=0,0,D8/(E8*3))</f>
        <v>0.91666666666666663</v>
      </c>
      <c r="G8" s="180" t="str">
        <f ca="1">RANK(F8,$F$5:$F$32,0)&amp;"位"</f>
        <v>2位</v>
      </c>
      <c r="H8" s="181"/>
      <c r="I8" s="184"/>
    </row>
    <row r="9" spans="1:11" ht="24" customHeight="1">
      <c r="A9" s="172">
        <v>5</v>
      </c>
      <c r="B9" s="176" t="s">
        <v>416</v>
      </c>
      <c r="C9" s="530" t="s">
        <v>445</v>
      </c>
      <c r="D9" s="178">
        <f ca="1">VLOOKUP($B9,■!$A$2:$D$29,4,FALSE)</f>
        <v>20</v>
      </c>
      <c r="E9" s="198">
        <f ca="1">VLOOKUP($B9,■!$A$2:$D$29,3,FALSE)</f>
        <v>8</v>
      </c>
      <c r="F9" s="179">
        <f ca="1">IF(E9=0,0,D9/(E9*3))</f>
        <v>0.83333333333333337</v>
      </c>
      <c r="G9" s="180" t="str">
        <f ca="1">RANK(F9,$F$5:$F$32,0)&amp;"位"</f>
        <v>5位</v>
      </c>
      <c r="H9" s="181"/>
      <c r="I9" s="184"/>
    </row>
    <row r="10" spans="1:11" ht="24" customHeight="1">
      <c r="A10" s="172">
        <v>6</v>
      </c>
      <c r="B10" s="176" t="s">
        <v>386</v>
      </c>
      <c r="C10" s="177" t="s">
        <v>28</v>
      </c>
      <c r="D10" s="178">
        <f ca="1">VLOOKUP($B10,■!$A$2:$D$29,4,FALSE)</f>
        <v>19</v>
      </c>
      <c r="E10" s="198">
        <f ca="1">VLOOKUP($B10,■!$A$2:$D$29,3,FALSE)</f>
        <v>9</v>
      </c>
      <c r="F10" s="179">
        <f ca="1">IF(E10=0,0,D10/(E10*3))</f>
        <v>0.70370370370370372</v>
      </c>
      <c r="G10" s="180" t="str">
        <f ca="1">RANK(F10,$F$5:$F$32,0)&amp;"位"</f>
        <v>6位</v>
      </c>
      <c r="H10" s="181"/>
      <c r="I10" s="184"/>
    </row>
    <row r="11" spans="1:11" ht="24" customHeight="1">
      <c r="A11" s="172">
        <v>7</v>
      </c>
      <c r="B11" s="176" t="s">
        <v>388</v>
      </c>
      <c r="C11" s="177" t="s">
        <v>439</v>
      </c>
      <c r="D11" s="178">
        <f ca="1">VLOOKUP($B11,■!$A$2:$D$29,4,FALSE)</f>
        <v>16</v>
      </c>
      <c r="E11" s="198">
        <f ca="1">VLOOKUP($B11,■!$A$2:$D$29,3,FALSE)</f>
        <v>8</v>
      </c>
      <c r="F11" s="179">
        <f ca="1">IF(E11=0,0,D11/(E11*3))</f>
        <v>0.66666666666666663</v>
      </c>
      <c r="G11" s="180" t="str">
        <f ca="1">RANK(F11,$F$5:$F$32,0)&amp;"位"</f>
        <v>7位</v>
      </c>
      <c r="H11" s="181"/>
      <c r="I11" s="184"/>
    </row>
    <row r="12" spans="1:11" ht="24" customHeight="1">
      <c r="A12" s="172">
        <v>8</v>
      </c>
      <c r="B12" s="176" t="s">
        <v>446</v>
      </c>
      <c r="C12" s="177" t="s">
        <v>383</v>
      </c>
      <c r="D12" s="178">
        <f ca="1">VLOOKUP($B12,■!$A$2:$D$29,4,FALSE)</f>
        <v>16</v>
      </c>
      <c r="E12" s="198">
        <f ca="1">VLOOKUP($B12,■!$A$2:$D$29,3,FALSE)</f>
        <v>8</v>
      </c>
      <c r="F12" s="179">
        <f ca="1">IF(E12=0,0,D12/(E12*3))</f>
        <v>0.66666666666666663</v>
      </c>
      <c r="G12" s="180" t="str">
        <f ca="1">RANK(F12,$F$5:$F$32,0)&amp;"位"</f>
        <v>7位</v>
      </c>
      <c r="H12" s="181"/>
      <c r="I12" s="184"/>
    </row>
    <row r="13" spans="1:11" ht="24" customHeight="1">
      <c r="A13" s="172">
        <v>9</v>
      </c>
      <c r="B13" s="176" t="s">
        <v>395</v>
      </c>
      <c r="C13" s="177" t="s">
        <v>394</v>
      </c>
      <c r="D13" s="178">
        <f ca="1">VLOOKUP($B13,■!$A$2:$D$29,4,FALSE)</f>
        <v>16</v>
      </c>
      <c r="E13" s="198">
        <f ca="1">VLOOKUP($B13,■!$A$2:$D$29,3,FALSE)</f>
        <v>9</v>
      </c>
      <c r="F13" s="179">
        <f ca="1">IF(E13=0,0,D13/(E13*3))</f>
        <v>0.59259259259259256</v>
      </c>
      <c r="G13" s="180" t="str">
        <f ca="1">RANK(F13,$F$5:$F$32,0)&amp;"位"</f>
        <v>9位</v>
      </c>
      <c r="H13" s="181"/>
      <c r="I13" s="184"/>
    </row>
    <row r="14" spans="1:11" ht="24" customHeight="1">
      <c r="A14" s="172">
        <v>10</v>
      </c>
      <c r="B14" s="176" t="s">
        <v>384</v>
      </c>
      <c r="C14" s="177" t="s">
        <v>401</v>
      </c>
      <c r="D14" s="178">
        <f ca="1">VLOOKUP($B14,■!$A$2:$D$29,4,FALSE)</f>
        <v>14</v>
      </c>
      <c r="E14" s="198">
        <f ca="1">VLOOKUP($B14,■!$A$2:$D$29,3,FALSE)</f>
        <v>8</v>
      </c>
      <c r="F14" s="179">
        <f ca="1">IF(E14=0,0,D14/(E14*3))</f>
        <v>0.58333333333333337</v>
      </c>
      <c r="G14" s="180" t="str">
        <f ca="1">RANK(F14,$F$5:$F$32,0)&amp;"位"</f>
        <v>10位</v>
      </c>
      <c r="H14" s="181"/>
      <c r="I14" s="184"/>
    </row>
    <row r="15" spans="1:11" ht="24" customHeight="1">
      <c r="A15" s="172">
        <v>11</v>
      </c>
      <c r="B15" s="176" t="s">
        <v>393</v>
      </c>
      <c r="C15" s="177" t="s">
        <v>440</v>
      </c>
      <c r="D15" s="178">
        <f ca="1">VLOOKUP($B15,■!$A$2:$D$29,4,FALSE)</f>
        <v>13</v>
      </c>
      <c r="E15" s="198">
        <f ca="1">VLOOKUP($B15,■!$A$2:$D$29,3,FALSE)</f>
        <v>8</v>
      </c>
      <c r="F15" s="179">
        <f ca="1">IF(E15=0,0,D15/(E15*3))</f>
        <v>0.54166666666666663</v>
      </c>
      <c r="G15" s="180" t="str">
        <f ca="1">RANK(F15,$F$5:$F$32,0)&amp;"位"</f>
        <v>11位</v>
      </c>
      <c r="H15" s="181"/>
      <c r="I15" s="184"/>
    </row>
    <row r="16" spans="1:11" ht="24" customHeight="1">
      <c r="A16" s="172">
        <v>12</v>
      </c>
      <c r="B16" s="176" t="s">
        <v>391</v>
      </c>
      <c r="C16" s="177" t="s">
        <v>437</v>
      </c>
      <c r="D16" s="178">
        <f ca="1">VLOOKUP($B16,■!$A$2:$D$29,4,FALSE)</f>
        <v>12</v>
      </c>
      <c r="E16" s="198">
        <f ca="1">VLOOKUP($B16,■!$A$2:$D$29,3,FALSE)</f>
        <v>8</v>
      </c>
      <c r="F16" s="179">
        <f ca="1">IF(E16=0,0,D16/(E16*3))</f>
        <v>0.5</v>
      </c>
      <c r="G16" s="180" t="str">
        <f ca="1">RANK(F16,$F$5:$F$32,0)&amp;"位"</f>
        <v>12位</v>
      </c>
      <c r="H16" s="181"/>
      <c r="I16" s="184"/>
    </row>
    <row r="17" spans="1:11" ht="24" customHeight="1">
      <c r="A17" s="172">
        <v>13</v>
      </c>
      <c r="B17" s="176" t="s">
        <v>406</v>
      </c>
      <c r="C17" s="177" t="s">
        <v>405</v>
      </c>
      <c r="D17" s="178">
        <f ca="1">VLOOKUP($B17,■!$A$2:$D$29,4,FALSE)</f>
        <v>13</v>
      </c>
      <c r="E17" s="198">
        <f ca="1">VLOOKUP($B17,■!$A$2:$D$29,3,FALSE)</f>
        <v>9</v>
      </c>
      <c r="F17" s="179">
        <f ca="1">IF(E17=0,0,D17/(E17*3))</f>
        <v>0.48148148148148145</v>
      </c>
      <c r="G17" s="180" t="str">
        <f ca="1">RANK(F17,$F$5:$F$32,0)&amp;"位"</f>
        <v>13位</v>
      </c>
      <c r="H17" s="181"/>
      <c r="I17" s="184"/>
    </row>
    <row r="18" spans="1:11" ht="24" customHeight="1">
      <c r="A18" s="172">
        <v>14</v>
      </c>
      <c r="B18" s="176" t="s">
        <v>400</v>
      </c>
      <c r="C18" s="177" t="s">
        <v>409</v>
      </c>
      <c r="D18" s="178">
        <f ca="1">VLOOKUP($B18,■!$A$2:$D$29,4,FALSE)</f>
        <v>13</v>
      </c>
      <c r="E18" s="198">
        <f ca="1">VLOOKUP($B18,■!$A$2:$D$29,3,FALSE)</f>
        <v>9</v>
      </c>
      <c r="F18" s="179">
        <f ca="1">IF(E18=0,0,D18/(E18*3))</f>
        <v>0.48148148148148145</v>
      </c>
      <c r="G18" s="180" t="str">
        <f ca="1">RANK(F18,$F$5:$F$32,0)&amp;"位"</f>
        <v>13位</v>
      </c>
      <c r="H18" s="185"/>
      <c r="I18" s="184"/>
    </row>
    <row r="19" spans="1:11" ht="24" customHeight="1">
      <c r="A19" s="172">
        <v>15</v>
      </c>
      <c r="B19" s="176" t="s">
        <v>376</v>
      </c>
      <c r="C19" s="177" t="s">
        <v>436</v>
      </c>
      <c r="D19" s="178">
        <f ca="1">VLOOKUP($B19,■!$A$2:$D$29,4,FALSE)</f>
        <v>11</v>
      </c>
      <c r="E19" s="198">
        <f ca="1">VLOOKUP($B19,■!$A$2:$D$29,3,FALSE)</f>
        <v>8</v>
      </c>
      <c r="F19" s="179">
        <f ca="1">IF(E19=0,0,D19/(E19*3))</f>
        <v>0.45833333333333331</v>
      </c>
      <c r="G19" s="180" t="str">
        <f ca="1">RANK(F19,$F$5:$F$32,0)&amp;"位"</f>
        <v>15位</v>
      </c>
      <c r="H19" s="185"/>
      <c r="I19" s="184"/>
    </row>
    <row r="20" spans="1:11" ht="24" customHeight="1">
      <c r="A20" s="172">
        <v>16</v>
      </c>
      <c r="B20" s="176" t="s">
        <v>399</v>
      </c>
      <c r="C20" s="177" t="s">
        <v>403</v>
      </c>
      <c r="D20" s="178">
        <f ca="1">VLOOKUP($B20,■!$A$2:$D$29,4,FALSE)</f>
        <v>12</v>
      </c>
      <c r="E20" s="198">
        <f ca="1">VLOOKUP($B20,■!$A$2:$D$29,3,FALSE)</f>
        <v>9</v>
      </c>
      <c r="F20" s="179">
        <f ca="1">IF(E20=0,0,D20/(E20*3))</f>
        <v>0.44444444444444442</v>
      </c>
      <c r="G20" s="180" t="str">
        <f ca="1">RANK(F20,$F$5:$F$32,0)&amp;"位"</f>
        <v>16位</v>
      </c>
      <c r="H20" s="185"/>
      <c r="I20" s="184"/>
    </row>
    <row r="21" spans="1:11" ht="24" customHeight="1">
      <c r="A21" s="172">
        <v>17</v>
      </c>
      <c r="B21" s="176" t="s">
        <v>375</v>
      </c>
      <c r="C21" s="177" t="s">
        <v>380</v>
      </c>
      <c r="D21" s="178">
        <f ca="1">VLOOKUP($B21,■!$A$2:$D$29,4,FALSE)</f>
        <v>10</v>
      </c>
      <c r="E21" s="198">
        <f ca="1">VLOOKUP($B21,■!$A$2:$D$29,3,FALSE)</f>
        <v>8</v>
      </c>
      <c r="F21" s="179">
        <f ca="1">IF(E21=0,0,D21/(E21*3))</f>
        <v>0.41666666666666669</v>
      </c>
      <c r="G21" s="180" t="str">
        <f ca="1">RANK(F21,$F$5:$F$32,0)&amp;"位"</f>
        <v>17位</v>
      </c>
      <c r="H21" s="185"/>
      <c r="I21" s="184"/>
    </row>
    <row r="22" spans="1:11" ht="24" customHeight="1">
      <c r="A22" s="172">
        <v>18</v>
      </c>
      <c r="B22" s="176" t="s">
        <v>430</v>
      </c>
      <c r="C22" s="177" t="s">
        <v>435</v>
      </c>
      <c r="D22" s="178">
        <f ca="1">VLOOKUP($B22,■!$A$2:$D$29,4,FALSE)</f>
        <v>10</v>
      </c>
      <c r="E22" s="198">
        <f ca="1">VLOOKUP($B22,■!$A$2:$D$29,3,FALSE)</f>
        <v>9</v>
      </c>
      <c r="F22" s="179">
        <f ca="1">IF(E22=0,0,D22/(E22*3))</f>
        <v>0.37037037037037035</v>
      </c>
      <c r="G22" s="180" t="str">
        <f ca="1">RANK(F22,$F$5:$F$32,0)&amp;"位"</f>
        <v>18位</v>
      </c>
      <c r="H22" s="185"/>
      <c r="I22" s="184"/>
    </row>
    <row r="23" spans="1:11" ht="24" customHeight="1">
      <c r="A23" s="172">
        <v>19</v>
      </c>
      <c r="B23" s="176" t="s">
        <v>382</v>
      </c>
      <c r="C23" s="177" t="s">
        <v>438</v>
      </c>
      <c r="D23" s="178">
        <f ca="1">VLOOKUP($B23,■!$A$2:$D$29,4,FALSE)</f>
        <v>8</v>
      </c>
      <c r="E23" s="198">
        <f ca="1">VLOOKUP($B23,■!$A$2:$D$29,3,FALSE)</f>
        <v>8</v>
      </c>
      <c r="F23" s="179">
        <f ca="1">IF(E23=0,0,D23/(E23*3))</f>
        <v>0.33333333333333331</v>
      </c>
      <c r="G23" s="180" t="str">
        <f ca="1">RANK(F23,$F$5:$F$32,0)&amp;"位"</f>
        <v>19位</v>
      </c>
      <c r="H23" s="185"/>
      <c r="I23" s="184"/>
      <c r="J23" s="186"/>
      <c r="K23" s="186"/>
    </row>
    <row r="24" spans="1:11" ht="24" customHeight="1">
      <c r="A24" s="172">
        <v>20</v>
      </c>
      <c r="B24" s="176" t="s">
        <v>431</v>
      </c>
      <c r="C24" s="177" t="s">
        <v>390</v>
      </c>
      <c r="D24" s="178">
        <f ca="1">VLOOKUP($B24,■!$A$2:$D$29,4,FALSE)</f>
        <v>8</v>
      </c>
      <c r="E24" s="198">
        <f ca="1">VLOOKUP($B24,■!$A$2:$D$29,3,FALSE)</f>
        <v>9</v>
      </c>
      <c r="F24" s="179">
        <f ca="1">IF(E24=0,0,D24/(E24*3))</f>
        <v>0.29629629629629628</v>
      </c>
      <c r="G24" s="180" t="str">
        <f ca="1">RANK(F24,$F$5:$F$32,0)&amp;"位"</f>
        <v>20位</v>
      </c>
      <c r="H24" s="185"/>
      <c r="I24" s="184"/>
      <c r="J24" s="186"/>
      <c r="K24" s="186"/>
    </row>
    <row r="25" spans="1:11" ht="24" customHeight="1">
      <c r="A25" s="172">
        <v>21</v>
      </c>
      <c r="B25" s="176" t="s">
        <v>397</v>
      </c>
      <c r="C25" s="177" t="s">
        <v>407</v>
      </c>
      <c r="D25" s="178">
        <f ca="1">VLOOKUP($B25,■!$A$2:$D$29,4,FALSE)</f>
        <v>7</v>
      </c>
      <c r="E25" s="198">
        <f ca="1">VLOOKUP($B25,■!$A$2:$D$29,3,FALSE)</f>
        <v>8</v>
      </c>
      <c r="F25" s="179">
        <f ca="1">IF(E25=0,0,D25/(E25*3))</f>
        <v>0.29166666666666669</v>
      </c>
      <c r="G25" s="180" t="str">
        <f ca="1">RANK(F25,$F$5:$F$32,0)&amp;"位"</f>
        <v>21位</v>
      </c>
      <c r="H25" s="185"/>
      <c r="I25" s="184"/>
      <c r="J25" s="186"/>
      <c r="K25" s="186"/>
    </row>
    <row r="26" spans="1:11" ht="24" customHeight="1">
      <c r="A26" s="172">
        <v>22</v>
      </c>
      <c r="B26" s="176" t="s">
        <v>389</v>
      </c>
      <c r="C26" s="177" t="s">
        <v>434</v>
      </c>
      <c r="D26" s="178">
        <f ca="1">VLOOKUP($B26,■!$A$2:$D$29,4,FALSE)</f>
        <v>7</v>
      </c>
      <c r="E26" s="198">
        <f ca="1">VLOOKUP($B26,■!$A$2:$D$29,3,FALSE)</f>
        <v>9</v>
      </c>
      <c r="F26" s="179">
        <f ca="1">IF(E26=0,0,D26/(E26*3))</f>
        <v>0.25925925925925924</v>
      </c>
      <c r="G26" s="180" t="str">
        <f ca="1">RANK(F26,$F$5:$F$32,0)&amp;"位"</f>
        <v>22位</v>
      </c>
      <c r="H26" s="185"/>
      <c r="I26" s="184"/>
    </row>
    <row r="27" spans="1:11" ht="24" customHeight="1">
      <c r="A27" s="172">
        <v>23</v>
      </c>
      <c r="B27" s="176" t="s">
        <v>408</v>
      </c>
      <c r="C27" s="177" t="s">
        <v>387</v>
      </c>
      <c r="D27" s="178">
        <f ca="1">VLOOKUP($B27,■!$A$2:$D$29,4,FALSE)</f>
        <v>6</v>
      </c>
      <c r="E27" s="198">
        <f ca="1">VLOOKUP($B27,■!$A$2:$D$29,3,FALSE)</f>
        <v>8</v>
      </c>
      <c r="F27" s="179">
        <f ca="1">IF(E27=0,0,D27/(E27*3))</f>
        <v>0.25</v>
      </c>
      <c r="G27" s="180" t="str">
        <f ca="1">RANK(F27,$F$5:$F$32,0)&amp;"位"</f>
        <v>23位</v>
      </c>
      <c r="H27" s="185"/>
      <c r="I27" s="184"/>
    </row>
    <row r="28" spans="1:11" ht="24" customHeight="1">
      <c r="A28" s="172">
        <v>24</v>
      </c>
      <c r="B28" s="176" t="s">
        <v>377</v>
      </c>
      <c r="C28" s="177" t="s">
        <v>441</v>
      </c>
      <c r="D28" s="178">
        <f ca="1">VLOOKUP($B28,■!$A$2:$D$29,4,FALSE)</f>
        <v>6</v>
      </c>
      <c r="E28" s="198">
        <f ca="1">VLOOKUP($B28,■!$A$2:$D$29,3,FALSE)</f>
        <v>8</v>
      </c>
      <c r="F28" s="179">
        <f ca="1">IF(E28=0,0,D28/(E28*3))</f>
        <v>0.25</v>
      </c>
      <c r="G28" s="180" t="str">
        <f ca="1">RANK(F28,$F$5:$F$32,0)&amp;"位"</f>
        <v>23位</v>
      </c>
      <c r="H28" s="185"/>
      <c r="I28" s="184"/>
    </row>
    <row r="29" spans="1:11" ht="24" customHeight="1">
      <c r="A29" s="172">
        <v>25</v>
      </c>
      <c r="B29" s="176" t="s">
        <v>379</v>
      </c>
      <c r="C29" s="177" t="s">
        <v>396</v>
      </c>
      <c r="D29" s="178">
        <f ca="1">VLOOKUP($B29,■!$A$2:$D$29,4,FALSE)</f>
        <v>5</v>
      </c>
      <c r="E29" s="198">
        <f ca="1">VLOOKUP($B29,■!$A$2:$D$29,3,FALSE)</f>
        <v>9</v>
      </c>
      <c r="F29" s="179">
        <f ca="1">IF(E29=0,0,D29/(E29*3))</f>
        <v>0.18518518518518517</v>
      </c>
      <c r="G29" s="180" t="str">
        <f ca="1">RANK(F29,$F$5:$F$32,0)&amp;"位"</f>
        <v>25位</v>
      </c>
      <c r="H29" s="185"/>
      <c r="I29" s="184"/>
    </row>
    <row r="30" spans="1:11" ht="24" customHeight="1">
      <c r="A30" s="172">
        <v>26</v>
      </c>
      <c r="B30" s="176" t="s">
        <v>410</v>
      </c>
      <c r="C30" s="177" t="s">
        <v>442</v>
      </c>
      <c r="D30" s="178">
        <f ca="1">VLOOKUP($B30,■!$A$2:$D$29,4,FALSE)</f>
        <v>3</v>
      </c>
      <c r="E30" s="198">
        <f ca="1">VLOOKUP($B30,■!$A$2:$D$29,3,FALSE)</f>
        <v>8</v>
      </c>
      <c r="F30" s="179">
        <f ca="1">IF(E30=0,0,D30/(E30*3))</f>
        <v>0.125</v>
      </c>
      <c r="G30" s="180" t="str">
        <f ca="1">RANK(F30,$F$5:$F$32,0)&amp;"位"</f>
        <v>26位</v>
      </c>
      <c r="H30" s="185"/>
      <c r="I30" s="184"/>
    </row>
    <row r="31" spans="1:11" ht="24" customHeight="1">
      <c r="A31" s="172">
        <v>27</v>
      </c>
      <c r="B31" s="176" t="s">
        <v>404</v>
      </c>
      <c r="C31" s="194" t="s">
        <v>398</v>
      </c>
      <c r="D31" s="178">
        <f ca="1">VLOOKUP($B31,■!$A$2:$D$29,4,FALSE)</f>
        <v>0</v>
      </c>
      <c r="E31" s="198">
        <f ca="1">VLOOKUP($B31,■!$A$2:$D$29,3,FALSE)</f>
        <v>8</v>
      </c>
      <c r="F31" s="179">
        <f ca="1">IF(E31=0,0,D31/(E31*3))</f>
        <v>0</v>
      </c>
      <c r="G31" s="180" t="str">
        <f ca="1">RANK(F31,$F$5:$F$32,0)&amp;"位"</f>
        <v>27位</v>
      </c>
    </row>
    <row r="32" spans="1:11" ht="24" customHeight="1">
      <c r="A32" s="172">
        <v>28</v>
      </c>
      <c r="B32" s="176" t="s">
        <v>415</v>
      </c>
      <c r="C32" s="193" t="s">
        <v>444</v>
      </c>
      <c r="D32" s="178">
        <f ca="1">VLOOKUP($B32,■!$A$2:$D$29,4,FALSE)</f>
        <v>0</v>
      </c>
      <c r="E32" s="198">
        <f ca="1">VLOOKUP($B32,■!$A$2:$D$29,3,FALSE)</f>
        <v>8</v>
      </c>
      <c r="F32" s="179">
        <f ca="1">IF(E32=0,0,D32/(E32*3))</f>
        <v>0</v>
      </c>
      <c r="G32" s="180" t="str">
        <f ca="1">RANK(F32,$F$5:$F$32,0)&amp;"位"</f>
        <v>27位</v>
      </c>
    </row>
  </sheetData>
  <sheetProtection sort="0"/>
  <sortState ref="B5:G32">
    <sortCondition descending="1" ref="F5:F32"/>
    <sortCondition ref="B5:B32"/>
  </sortState>
  <mergeCells count="4">
    <mergeCell ref="A1:H1"/>
    <mergeCell ref="A2:H2"/>
    <mergeCell ref="A3:G3"/>
    <mergeCell ref="B4:C4"/>
  </mergeCells>
  <phoneticPr fontId="4"/>
  <conditionalFormatting sqref="I7:I30">
    <cfRule type="cellIs" dxfId="0" priority="1" stopIfTrue="1" operator="equal">
      <formula>"プレーオフ"</formula>
    </cfRule>
  </conditionalFormatting>
  <printOptions horizontalCentered="1"/>
  <pageMargins left="0" right="0" top="0.59055118110236227" bottom="0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U10組合せ</vt:lpstr>
      <vt:lpstr>U10対戦スケジュール</vt:lpstr>
      <vt:lpstr>●</vt:lpstr>
      <vt:lpstr>対戦表（Ａブロック）</vt:lpstr>
      <vt:lpstr>対戦表（Bブロック）</vt:lpstr>
      <vt:lpstr>対戦表（Cブロック）</vt:lpstr>
      <vt:lpstr>■</vt:lpstr>
      <vt:lpstr>Ａ～Ｃブロック星取表</vt:lpstr>
      <vt:lpstr>U１０順位 </vt:lpstr>
      <vt:lpstr>'Ａ～Ｃブロック星取表'!Print_Area</vt:lpstr>
      <vt:lpstr>'U１０順位 '!Print_Area</vt:lpstr>
      <vt:lpstr>U10組合せ!Print_Area</vt:lpstr>
      <vt:lpstr>U10対戦スケジュール!Print_Area</vt:lpstr>
      <vt:lpstr>'対戦表（Ａブロック）'!Print_Area</vt:lpstr>
      <vt:lpstr>'対戦表（Bブロック）'!Print_Area</vt:lpstr>
      <vt:lpstr>'対戦表（Cブロック）'!Print_Area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askit02</dc:creator>
  <cp:lastModifiedBy>askit02</cp:lastModifiedBy>
  <cp:lastPrinted>2018-09-08T06:58:36Z</cp:lastPrinted>
  <dcterms:created xsi:type="dcterms:W3CDTF">2018-09-02T16:14:11Z</dcterms:created>
  <dcterms:modified xsi:type="dcterms:W3CDTF">2018-09-24T07:35:41Z</dcterms:modified>
</cp:coreProperties>
</file>