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9435" firstSheet="1" activeTab="6"/>
  </bookViews>
  <sheets>
    <sheet name="５月２２日" sheetId="1" r:id="rId1"/>
    <sheet name="５月２３日 順位決定戦" sheetId="13" r:id="rId2"/>
    <sheet name="22日組合せ表ＡＢＣ" sheetId="3" r:id="rId3"/>
    <sheet name="Sheet1" sheetId="5" state="hidden" r:id="rId4"/>
    <sheet name="22日組合せ表Ｄ" sheetId="15" r:id="rId5"/>
    <sheet name="Sheet2" sheetId="6" state="hidden" r:id="rId6"/>
    <sheet name="23日組合せ表" sheetId="16" r:id="rId7"/>
    <sheet name="組合せタイムスケジュール２２日" sheetId="7" r:id="rId8"/>
    <sheet name="組合せタイムスケジュール２３日" sheetId="12" r:id="rId9"/>
    <sheet name="参加チーム" sheetId="8" r:id="rId10"/>
  </sheets>
  <definedNames>
    <definedName name="_xlnm.Print_Area" localSheetId="2">'22日組合せ表ＡＢＣ'!$B$1:$AN$97</definedName>
    <definedName name="_xlnm.Print_Area" localSheetId="4">'22日組合せ表Ｄ'!$B$1:$AN$41</definedName>
    <definedName name="_xlnm.Print_Area" localSheetId="6">'23日組合せ表'!$B$1:$AN$128</definedName>
    <definedName name="_xlnm.Print_Area" localSheetId="3">Sheet1!$B$1:$AN$240</definedName>
    <definedName name="_xlnm.Print_Area" localSheetId="5">Sheet2!$B$1:$AO$240</definedName>
    <definedName name="_xlnm.Print_Area" localSheetId="7">組合せタイムスケジュール２２日!$A$1:$E$33</definedName>
    <definedName name="_xlnm.Print_Area" localSheetId="8">組合せタイムスケジュール２３日!$A$1:$F$24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6" l="1"/>
  <c r="Y120" i="16"/>
  <c r="V121" i="16" s="1"/>
  <c r="D120" i="16"/>
  <c r="AF119" i="16"/>
  <c r="O122" i="16" s="1"/>
  <c r="AB118" i="16"/>
  <c r="W118" i="16"/>
  <c r="R118" i="16"/>
  <c r="M118" i="16"/>
  <c r="Y111" i="16"/>
  <c r="W111" i="16"/>
  <c r="R111" i="16"/>
  <c r="AD119" i="16" s="1"/>
  <c r="Q122" i="16" s="1"/>
  <c r="Y109" i="16"/>
  <c r="W109" i="16"/>
  <c r="R109" i="16"/>
  <c r="AA120" i="16" s="1"/>
  <c r="T121" i="16" s="1"/>
  <c r="J109" i="16"/>
  <c r="Y107" i="16"/>
  <c r="W107" i="16"/>
  <c r="AF121" i="16" s="1"/>
  <c r="Y122" i="16" s="1"/>
  <c r="R107" i="16"/>
  <c r="AD121" i="16" s="1"/>
  <c r="AA122" i="16" s="1"/>
  <c r="J107" i="16"/>
  <c r="Y105" i="16"/>
  <c r="W105" i="16"/>
  <c r="V119" i="16" s="1"/>
  <c r="O120" i="16" s="1"/>
  <c r="R105" i="16"/>
  <c r="T119" i="16" s="1"/>
  <c r="Q120" i="16" s="1"/>
  <c r="AL101" i="16"/>
  <c r="D90" i="16"/>
  <c r="D89" i="16"/>
  <c r="D88" i="16"/>
  <c r="AF87" i="16"/>
  <c r="O90" i="16" s="1"/>
  <c r="D87" i="16"/>
  <c r="J79" i="16" s="1"/>
  <c r="AB86" i="16"/>
  <c r="W86" i="16"/>
  <c r="R86" i="16"/>
  <c r="M86" i="16"/>
  <c r="AJ79" i="16"/>
  <c r="Y79" i="16"/>
  <c r="W79" i="16"/>
  <c r="R79" i="16"/>
  <c r="AD87" i="16" s="1"/>
  <c r="Q90" i="16" s="1"/>
  <c r="AJ77" i="16"/>
  <c r="Y77" i="16"/>
  <c r="W77" i="16"/>
  <c r="Y88" i="16" s="1"/>
  <c r="V89" i="16" s="1"/>
  <c r="R77" i="16"/>
  <c r="AA88" i="16" s="1"/>
  <c r="T89" i="16" s="1"/>
  <c r="J77" i="16"/>
  <c r="AJ75" i="16"/>
  <c r="Y75" i="16"/>
  <c r="W75" i="16"/>
  <c r="AF89" i="16" s="1"/>
  <c r="Y90" i="16" s="1"/>
  <c r="R75" i="16"/>
  <c r="AD89" i="16" s="1"/>
  <c r="AA90" i="16" s="1"/>
  <c r="J75" i="16"/>
  <c r="AJ73" i="16"/>
  <c r="Y73" i="16"/>
  <c r="W73" i="16"/>
  <c r="V87" i="16" s="1"/>
  <c r="O88" i="16" s="1"/>
  <c r="R73" i="16"/>
  <c r="T87" i="16" s="1"/>
  <c r="Q88" i="16" s="1"/>
  <c r="J73" i="16"/>
  <c r="AL69" i="16"/>
  <c r="D58" i="16"/>
  <c r="AB54" i="16" s="1"/>
  <c r="D57" i="16"/>
  <c r="J45" i="16" s="1"/>
  <c r="D56" i="16"/>
  <c r="V55" i="16"/>
  <c r="O56" i="16" s="1"/>
  <c r="D55" i="16"/>
  <c r="J41" i="16" s="1"/>
  <c r="R54" i="16"/>
  <c r="M54" i="16"/>
  <c r="Y51" i="16"/>
  <c r="W51" i="16"/>
  <c r="AF56" i="16" s="1"/>
  <c r="R51" i="16"/>
  <c r="AD56" i="16" s="1"/>
  <c r="V58" i="16" s="1"/>
  <c r="J51" i="16"/>
  <c r="W49" i="16"/>
  <c r="AA55" i="16" s="1"/>
  <c r="O57" i="16" s="1"/>
  <c r="R49" i="16"/>
  <c r="Y55" i="16" s="1"/>
  <c r="Q57" i="16" s="1"/>
  <c r="J49" i="16"/>
  <c r="Y47" i="16"/>
  <c r="W47" i="16"/>
  <c r="AF55" i="16" s="1"/>
  <c r="O58" i="16" s="1"/>
  <c r="R47" i="16"/>
  <c r="AD55" i="16" s="1"/>
  <c r="Q58" i="16" s="1"/>
  <c r="J47" i="16"/>
  <c r="Y45" i="16"/>
  <c r="W45" i="16"/>
  <c r="Y56" i="16" s="1"/>
  <c r="V57" i="16" s="1"/>
  <c r="R45" i="16"/>
  <c r="AA56" i="16" s="1"/>
  <c r="T57" i="16" s="1"/>
  <c r="Y43" i="16"/>
  <c r="W43" i="16"/>
  <c r="AF57" i="16" s="1"/>
  <c r="R43" i="16"/>
  <c r="AD57" i="16" s="1"/>
  <c r="AA58" i="16" s="1"/>
  <c r="AJ41" i="16"/>
  <c r="Y41" i="16"/>
  <c r="W41" i="16"/>
  <c r="R41" i="16"/>
  <c r="T55" i="16" s="1"/>
  <c r="Q56" i="16" s="1"/>
  <c r="AL37" i="16"/>
  <c r="D26" i="16"/>
  <c r="Y15" i="16" s="1"/>
  <c r="D25" i="16"/>
  <c r="D24" i="16"/>
  <c r="AD23" i="16"/>
  <c r="Q26" i="16" s="1"/>
  <c r="T23" i="16"/>
  <c r="Q24" i="16" s="1"/>
  <c r="D23" i="16"/>
  <c r="J17" i="16" s="1"/>
  <c r="W22" i="16"/>
  <c r="R22" i="16"/>
  <c r="M22" i="16"/>
  <c r="AJ19" i="16"/>
  <c r="W19" i="16"/>
  <c r="AF24" i="16" s="1"/>
  <c r="R19" i="16"/>
  <c r="AD24" i="16" s="1"/>
  <c r="V26" i="16" s="1"/>
  <c r="J19" i="16"/>
  <c r="AJ17" i="16"/>
  <c r="Y17" i="16"/>
  <c r="W17" i="16"/>
  <c r="AA23" i="16" s="1"/>
  <c r="O25" i="16" s="1"/>
  <c r="R17" i="16"/>
  <c r="Y23" i="16" s="1"/>
  <c r="Q25" i="16" s="1"/>
  <c r="AJ15" i="16"/>
  <c r="W15" i="16"/>
  <c r="AF23" i="16" s="1"/>
  <c r="O26" i="16" s="1"/>
  <c r="R15" i="16"/>
  <c r="J15" i="16"/>
  <c r="AJ13" i="16"/>
  <c r="Y13" i="16"/>
  <c r="W13" i="16"/>
  <c r="Y24" i="16" s="1"/>
  <c r="V25" i="16" s="1"/>
  <c r="R13" i="16"/>
  <c r="AA24" i="16" s="1"/>
  <c r="T25" i="16" s="1"/>
  <c r="J13" i="16"/>
  <c r="AJ11" i="16"/>
  <c r="W11" i="16"/>
  <c r="AF25" i="16" s="1"/>
  <c r="R11" i="16"/>
  <c r="AD25" i="16" s="1"/>
  <c r="AA26" i="16" s="1"/>
  <c r="J11" i="16"/>
  <c r="AJ9" i="16"/>
  <c r="Y9" i="16"/>
  <c r="W9" i="16"/>
  <c r="V23" i="16" s="1"/>
  <c r="O24" i="16" s="1"/>
  <c r="R9" i="16"/>
  <c r="AL5" i="16"/>
  <c r="T58" i="16" l="1"/>
  <c r="Y58" i="16"/>
  <c r="T26" i="16"/>
  <c r="Y26" i="16"/>
  <c r="J9" i="16"/>
  <c r="Y11" i="16"/>
  <c r="Y19" i="16"/>
  <c r="Y49" i="16"/>
  <c r="J111" i="16"/>
  <c r="W54" i="16"/>
  <c r="AB22" i="16"/>
  <c r="J43" i="16"/>
  <c r="J105" i="16"/>
  <c r="AI33" i="15"/>
  <c r="AI34" i="15"/>
  <c r="AI35" i="15"/>
  <c r="AI32" i="15"/>
  <c r="AI31" i="15"/>
  <c r="AK33" i="15"/>
  <c r="AK34" i="15"/>
  <c r="AK35" i="15"/>
  <c r="AK32" i="15"/>
  <c r="AI26" i="3"/>
  <c r="AK58" i="3"/>
  <c r="AI58" i="3" s="1"/>
  <c r="V87" i="3"/>
  <c r="T87" i="3"/>
  <c r="AK88" i="3"/>
  <c r="AI88" i="3" s="1"/>
  <c r="AK87" i="3"/>
  <c r="AI87" i="3" s="1"/>
  <c r="AK56" i="3"/>
  <c r="AI56" i="3" s="1"/>
  <c r="AI24" i="3"/>
  <c r="AI25" i="3"/>
  <c r="AK24" i="3"/>
  <c r="AK25" i="3"/>
  <c r="AI23" i="3"/>
  <c r="AK23" i="3"/>
  <c r="W41" i="3"/>
  <c r="R41" i="3"/>
  <c r="W23" i="15" l="1"/>
  <c r="AF33" i="15" s="1"/>
  <c r="R23" i="15"/>
  <c r="AD33" i="15" s="1"/>
  <c r="W21" i="15"/>
  <c r="AB32" i="15" s="1"/>
  <c r="R34" i="15" s="1"/>
  <c r="R21" i="15"/>
  <c r="Z32" i="15" s="1"/>
  <c r="T34" i="15" s="1"/>
  <c r="W19" i="15"/>
  <c r="X31" i="15" s="1"/>
  <c r="N33" i="15" s="1"/>
  <c r="R19" i="15"/>
  <c r="V31" i="15" s="1"/>
  <c r="P33" i="15" s="1"/>
  <c r="W27" i="15"/>
  <c r="R27" i="15"/>
  <c r="J11" i="3" l="1"/>
  <c r="W25" i="15"/>
  <c r="AB31" i="15" s="1"/>
  <c r="N34" i="15" s="1"/>
  <c r="R25" i="15"/>
  <c r="Z31" i="15" s="1"/>
  <c r="P34" i="15" s="1"/>
  <c r="W17" i="15"/>
  <c r="AF34" i="15" s="1"/>
  <c r="Z35" i="15" s="1"/>
  <c r="R17" i="15"/>
  <c r="AD34" i="15" s="1"/>
  <c r="AB35" i="15" s="1"/>
  <c r="W15" i="15"/>
  <c r="X32" i="15" s="1"/>
  <c r="R33" i="15" s="1"/>
  <c r="R15" i="15"/>
  <c r="V32" i="15" s="1"/>
  <c r="W13" i="15"/>
  <c r="AD31" i="15" s="1"/>
  <c r="P35" i="15" s="1"/>
  <c r="R13" i="15"/>
  <c r="AF31" i="15" s="1"/>
  <c r="N35" i="15" s="1"/>
  <c r="W11" i="15"/>
  <c r="AB33" i="15" s="1"/>
  <c r="V34" i="15" s="1"/>
  <c r="R11" i="15"/>
  <c r="Z33" i="15" s="1"/>
  <c r="X34" i="15" s="1"/>
  <c r="W9" i="15"/>
  <c r="T31" i="15" s="1"/>
  <c r="N32" i="15" s="1"/>
  <c r="R9" i="15"/>
  <c r="R31" i="15" s="1"/>
  <c r="AL5" i="15"/>
  <c r="T33" i="15" l="1"/>
  <c r="AK31" i="15"/>
  <c r="P32" i="15"/>
  <c r="AL69" i="3"/>
  <c r="AL37" i="3"/>
  <c r="S64" i="6" l="1"/>
  <c r="G64" i="6"/>
  <c r="S94" i="6"/>
  <c r="G94" i="6"/>
  <c r="S124" i="6"/>
  <c r="G124" i="6"/>
  <c r="S154" i="6"/>
  <c r="G154" i="6"/>
  <c r="S184" i="6"/>
  <c r="G184" i="6"/>
  <c r="S214" i="6"/>
  <c r="G214" i="6"/>
  <c r="D233" i="6"/>
  <c r="R231" i="6" s="1"/>
  <c r="D234" i="6"/>
  <c r="W231" i="6" s="1"/>
  <c r="D235" i="6"/>
  <c r="AB231" i="6" s="1"/>
  <c r="D232" i="6"/>
  <c r="J226" i="6" s="1"/>
  <c r="D203" i="6"/>
  <c r="Y188" i="6" s="1"/>
  <c r="D204" i="6"/>
  <c r="Y196" i="6" s="1"/>
  <c r="D205" i="6"/>
  <c r="AB201" i="6" s="1"/>
  <c r="D202" i="6"/>
  <c r="J196" i="6" s="1"/>
  <c r="D173" i="6"/>
  <c r="Y162" i="6" s="1"/>
  <c r="D174" i="6"/>
  <c r="Y166" i="6" s="1"/>
  <c r="D175" i="6"/>
  <c r="Y160" i="6" s="1"/>
  <c r="D172" i="6"/>
  <c r="J164" i="6" s="1"/>
  <c r="D145" i="6"/>
  <c r="Y130" i="6" s="1"/>
  <c r="D144" i="6"/>
  <c r="Y136" i="6" s="1"/>
  <c r="D143" i="6"/>
  <c r="Y128" i="6" s="1"/>
  <c r="D142" i="6"/>
  <c r="J128" i="6" s="1"/>
  <c r="D115" i="6"/>
  <c r="AB111" i="6" s="1"/>
  <c r="D114" i="6"/>
  <c r="J100" i="6" s="1"/>
  <c r="D113" i="6"/>
  <c r="J108" i="6" s="1"/>
  <c r="D112" i="6"/>
  <c r="J104" i="6" s="1"/>
  <c r="D85" i="6"/>
  <c r="Y78" i="6" s="1"/>
  <c r="D84" i="6"/>
  <c r="J70" i="6" s="1"/>
  <c r="D83" i="6"/>
  <c r="J78" i="6" s="1"/>
  <c r="D82" i="6"/>
  <c r="J76" i="6" s="1"/>
  <c r="G52" i="6"/>
  <c r="Z49" i="6" s="1"/>
  <c r="G51" i="6"/>
  <c r="U49" i="6" s="1"/>
  <c r="G50" i="6"/>
  <c r="J38" i="6" s="1"/>
  <c r="G28" i="6"/>
  <c r="Y10" i="6" s="1"/>
  <c r="G27" i="6"/>
  <c r="J10" i="6" s="1"/>
  <c r="G24" i="6"/>
  <c r="Y12" i="6" s="1"/>
  <c r="G23" i="6"/>
  <c r="Y8" i="6" s="1"/>
  <c r="G22" i="6"/>
  <c r="J8" i="6" s="1"/>
  <c r="W228" i="6"/>
  <c r="AF233" i="6" s="1"/>
  <c r="R228" i="6"/>
  <c r="AD233" i="6" s="1"/>
  <c r="W226" i="6"/>
  <c r="AA232" i="6" s="1"/>
  <c r="O234" i="6" s="1"/>
  <c r="R226" i="6"/>
  <c r="Y232" i="6" s="1"/>
  <c r="W224" i="6"/>
  <c r="AF232" i="6" s="1"/>
  <c r="O235" i="6" s="1"/>
  <c r="R224" i="6"/>
  <c r="AD232" i="6" s="1"/>
  <c r="W222" i="6"/>
  <c r="Y233" i="6" s="1"/>
  <c r="R222" i="6"/>
  <c r="AA233" i="6" s="1"/>
  <c r="T234" i="6" s="1"/>
  <c r="W220" i="6"/>
  <c r="AF234" i="6" s="1"/>
  <c r="R220" i="6"/>
  <c r="AD234" i="6" s="1"/>
  <c r="W218" i="6"/>
  <c r="V232" i="6" s="1"/>
  <c r="O233" i="6" s="1"/>
  <c r="R218" i="6"/>
  <c r="T232" i="6" s="1"/>
  <c r="W198" i="6"/>
  <c r="AF203" i="6" s="1"/>
  <c r="R198" i="6"/>
  <c r="AD203" i="6" s="1"/>
  <c r="W196" i="6"/>
  <c r="AA202" i="6" s="1"/>
  <c r="O204" i="6" s="1"/>
  <c r="R196" i="6"/>
  <c r="Y202" i="6" s="1"/>
  <c r="W194" i="6"/>
  <c r="AF202" i="6" s="1"/>
  <c r="O205" i="6" s="1"/>
  <c r="R194" i="6"/>
  <c r="AD202" i="6" s="1"/>
  <c r="W192" i="6"/>
  <c r="Y203" i="6" s="1"/>
  <c r="R192" i="6"/>
  <c r="AA203" i="6" s="1"/>
  <c r="T204" i="6" s="1"/>
  <c r="W190" i="6"/>
  <c r="AF204" i="6" s="1"/>
  <c r="R190" i="6"/>
  <c r="AD204" i="6" s="1"/>
  <c r="W188" i="6"/>
  <c r="V202" i="6" s="1"/>
  <c r="O203" i="6" s="1"/>
  <c r="R188" i="6"/>
  <c r="T202" i="6" s="1"/>
  <c r="AE184" i="6"/>
  <c r="AL184" i="6" s="1"/>
  <c r="W168" i="6"/>
  <c r="AF173" i="6" s="1"/>
  <c r="R168" i="6"/>
  <c r="AD173" i="6" s="1"/>
  <c r="W166" i="6"/>
  <c r="AA172" i="6" s="1"/>
  <c r="O174" i="6" s="1"/>
  <c r="R166" i="6"/>
  <c r="Y172" i="6" s="1"/>
  <c r="W164" i="6"/>
  <c r="AF172" i="6" s="1"/>
  <c r="O175" i="6" s="1"/>
  <c r="R164" i="6"/>
  <c r="AD172" i="6" s="1"/>
  <c r="Q175" i="6" s="1"/>
  <c r="W162" i="6"/>
  <c r="Y173" i="6" s="1"/>
  <c r="R162" i="6"/>
  <c r="AA173" i="6" s="1"/>
  <c r="T174" i="6" s="1"/>
  <c r="W160" i="6"/>
  <c r="AF174" i="6" s="1"/>
  <c r="R160" i="6"/>
  <c r="AD174" i="6" s="1"/>
  <c r="W158" i="6"/>
  <c r="V172" i="6" s="1"/>
  <c r="O173" i="6" s="1"/>
  <c r="R158" i="6"/>
  <c r="T172" i="6" s="1"/>
  <c r="R172" i="6" s="1"/>
  <c r="AE154" i="6"/>
  <c r="AL154" i="6" s="1"/>
  <c r="W138" i="6"/>
  <c r="AF143" i="6" s="1"/>
  <c r="R138" i="6"/>
  <c r="AD143" i="6" s="1"/>
  <c r="W136" i="6"/>
  <c r="AA142" i="6" s="1"/>
  <c r="O144" i="6" s="1"/>
  <c r="R136" i="6"/>
  <c r="Y142" i="6" s="1"/>
  <c r="W134" i="6"/>
  <c r="AF142" i="6" s="1"/>
  <c r="O145" i="6" s="1"/>
  <c r="R134" i="6"/>
  <c r="AD142" i="6" s="1"/>
  <c r="W132" i="6"/>
  <c r="Y143" i="6" s="1"/>
  <c r="R132" i="6"/>
  <c r="AA143" i="6" s="1"/>
  <c r="T144" i="6" s="1"/>
  <c r="W130" i="6"/>
  <c r="AF144" i="6" s="1"/>
  <c r="R130" i="6"/>
  <c r="AD144" i="6" s="1"/>
  <c r="W128" i="6"/>
  <c r="V142" i="6" s="1"/>
  <c r="O143" i="6" s="1"/>
  <c r="R128" i="6"/>
  <c r="T142" i="6" s="1"/>
  <c r="AE124" i="6"/>
  <c r="AL124" i="6" s="1"/>
  <c r="W108" i="6"/>
  <c r="AF113" i="6" s="1"/>
  <c r="R108" i="6"/>
  <c r="AD113" i="6" s="1"/>
  <c r="W106" i="6"/>
  <c r="AA112" i="6" s="1"/>
  <c r="O114" i="6" s="1"/>
  <c r="R106" i="6"/>
  <c r="Y112" i="6" s="1"/>
  <c r="W104" i="6"/>
  <c r="AF112" i="6" s="1"/>
  <c r="O115" i="6" s="1"/>
  <c r="R104" i="6"/>
  <c r="AD112" i="6" s="1"/>
  <c r="W102" i="6"/>
  <c r="Y113" i="6" s="1"/>
  <c r="W113" i="6" s="1"/>
  <c r="R102" i="6"/>
  <c r="AA113" i="6" s="1"/>
  <c r="T114" i="6" s="1"/>
  <c r="W100" i="6"/>
  <c r="AF114" i="6" s="1"/>
  <c r="R100" i="6"/>
  <c r="AD114" i="6" s="1"/>
  <c r="W98" i="6"/>
  <c r="V112" i="6" s="1"/>
  <c r="O113" i="6" s="1"/>
  <c r="R98" i="6"/>
  <c r="T112" i="6" s="1"/>
  <c r="AE94" i="6"/>
  <c r="AL94" i="6" s="1"/>
  <c r="W78" i="6"/>
  <c r="AF83" i="6" s="1"/>
  <c r="R78" i="6"/>
  <c r="AD83" i="6" s="1"/>
  <c r="V85" i="6" s="1"/>
  <c r="W76" i="6"/>
  <c r="AA82" i="6" s="1"/>
  <c r="O84" i="6" s="1"/>
  <c r="R76" i="6"/>
  <c r="Y82" i="6" s="1"/>
  <c r="W74" i="6"/>
  <c r="AF82" i="6" s="1"/>
  <c r="O85" i="6" s="1"/>
  <c r="R74" i="6"/>
  <c r="AD82" i="6" s="1"/>
  <c r="W72" i="6"/>
  <c r="Y83" i="6" s="1"/>
  <c r="R72" i="6"/>
  <c r="AA83" i="6" s="1"/>
  <c r="T84" i="6" s="1"/>
  <c r="Y70" i="6"/>
  <c r="W70" i="6"/>
  <c r="AF84" i="6" s="1"/>
  <c r="R70" i="6"/>
  <c r="AD84" i="6" s="1"/>
  <c r="W68" i="6"/>
  <c r="V82" i="6" s="1"/>
  <c r="O83" i="6" s="1"/>
  <c r="R68" i="6"/>
  <c r="T82" i="6" s="1"/>
  <c r="AE64" i="6"/>
  <c r="AL64" i="6" s="1"/>
  <c r="W46" i="6"/>
  <c r="AD51" i="6" s="1"/>
  <c r="W52" i="6" s="1"/>
  <c r="R46" i="6"/>
  <c r="AB51" i="6" s="1"/>
  <c r="Y44" i="6"/>
  <c r="W44" i="6"/>
  <c r="R44" i="6"/>
  <c r="J44" i="6"/>
  <c r="W42" i="6"/>
  <c r="AD50" i="6" s="1"/>
  <c r="R52" i="6" s="1"/>
  <c r="R42" i="6"/>
  <c r="AB50" i="6" s="1"/>
  <c r="W40" i="6"/>
  <c r="R40" i="6"/>
  <c r="W38" i="6"/>
  <c r="Y50" i="6" s="1"/>
  <c r="R51" i="6" s="1"/>
  <c r="R38" i="6"/>
  <c r="W50" i="6" s="1"/>
  <c r="AE34" i="6"/>
  <c r="AL34" i="6" s="1"/>
  <c r="S34" i="6"/>
  <c r="G34" i="6"/>
  <c r="G29" i="6"/>
  <c r="Y14" i="6" s="1"/>
  <c r="W18" i="6"/>
  <c r="AD28" i="6" s="1"/>
  <c r="W29" i="6" s="1"/>
  <c r="R18" i="6"/>
  <c r="AB28" i="6" s="1"/>
  <c r="W16" i="6"/>
  <c r="AD22" i="6" s="1"/>
  <c r="R24" i="6" s="1"/>
  <c r="R16" i="6"/>
  <c r="AB22" i="6" s="1"/>
  <c r="W14" i="6"/>
  <c r="AD27" i="6" s="1"/>
  <c r="R29" i="6" s="1"/>
  <c r="R14" i="6"/>
  <c r="AB27" i="6" s="1"/>
  <c r="W12" i="6"/>
  <c r="AB23" i="6" s="1"/>
  <c r="R12" i="6"/>
  <c r="AD23" i="6" s="1"/>
  <c r="W24" i="6" s="1"/>
  <c r="W10" i="6"/>
  <c r="Y27" i="6" s="1"/>
  <c r="R28" i="6" s="1"/>
  <c r="R10" i="6"/>
  <c r="W27" i="6" s="1"/>
  <c r="W8" i="6"/>
  <c r="Y22" i="6" s="1"/>
  <c r="R23" i="6" s="1"/>
  <c r="R8" i="6"/>
  <c r="W22" i="6" s="1"/>
  <c r="AL4" i="6"/>
  <c r="S4" i="6"/>
  <c r="G4" i="6"/>
  <c r="D235" i="5"/>
  <c r="Y228" i="5" s="1"/>
  <c r="D234" i="5"/>
  <c r="J222" i="5" s="1"/>
  <c r="D233" i="5"/>
  <c r="J228" i="5" s="1"/>
  <c r="D232" i="5"/>
  <c r="J218" i="5" s="1"/>
  <c r="AA233" i="5"/>
  <c r="T234" i="5" s="1"/>
  <c r="W228" i="5"/>
  <c r="AF233" i="5" s="1"/>
  <c r="R228" i="5"/>
  <c r="AD233" i="5" s="1"/>
  <c r="W226" i="5"/>
  <c r="AA232" i="5" s="1"/>
  <c r="O234" i="5" s="1"/>
  <c r="R226" i="5"/>
  <c r="Y232" i="5" s="1"/>
  <c r="Q234" i="5" s="1"/>
  <c r="W224" i="5"/>
  <c r="AF232" i="5" s="1"/>
  <c r="O235" i="5" s="1"/>
  <c r="R224" i="5"/>
  <c r="AD232" i="5" s="1"/>
  <c r="AB232" i="5" s="1"/>
  <c r="W222" i="5"/>
  <c r="Y233" i="5" s="1"/>
  <c r="R222" i="5"/>
  <c r="W220" i="5"/>
  <c r="AF234" i="5" s="1"/>
  <c r="R220" i="5"/>
  <c r="AD234" i="5" s="1"/>
  <c r="W218" i="5"/>
  <c r="V232" i="5" s="1"/>
  <c r="O233" i="5" s="1"/>
  <c r="R218" i="5"/>
  <c r="T232" i="5" s="1"/>
  <c r="AE214" i="5"/>
  <c r="AL214" i="5" s="1"/>
  <c r="S214" i="5"/>
  <c r="G214" i="5"/>
  <c r="D113" i="5"/>
  <c r="D114" i="5"/>
  <c r="D115" i="5"/>
  <c r="D112" i="5"/>
  <c r="G52" i="5"/>
  <c r="Y42" i="5" s="1"/>
  <c r="G51" i="5"/>
  <c r="J46" i="5" s="1"/>
  <c r="G50" i="5"/>
  <c r="J42" i="5" s="1"/>
  <c r="W46" i="5"/>
  <c r="AD51" i="5" s="1"/>
  <c r="W52" i="5" s="1"/>
  <c r="R46" i="5"/>
  <c r="AB51" i="5" s="1"/>
  <c r="Y44" i="5"/>
  <c r="W44" i="5"/>
  <c r="R44" i="5"/>
  <c r="J44" i="5"/>
  <c r="W42" i="5"/>
  <c r="AD50" i="5" s="1"/>
  <c r="R52" i="5" s="1"/>
  <c r="AI52" i="5" s="1"/>
  <c r="R42" i="5"/>
  <c r="AB50" i="5" s="1"/>
  <c r="T52" i="5" s="1"/>
  <c r="W40" i="5"/>
  <c r="R40" i="5"/>
  <c r="W38" i="5"/>
  <c r="Y50" i="5" s="1"/>
  <c r="R51" i="5" s="1"/>
  <c r="R38" i="5"/>
  <c r="W50" i="5" s="1"/>
  <c r="AE34" i="5"/>
  <c r="AL34" i="5" s="1"/>
  <c r="S34" i="5"/>
  <c r="G34" i="5"/>
  <c r="G29" i="5"/>
  <c r="Y14" i="5" s="1"/>
  <c r="G28" i="5"/>
  <c r="J18" i="5" s="1"/>
  <c r="G27" i="5"/>
  <c r="J14" i="5" s="1"/>
  <c r="G22" i="5"/>
  <c r="J8" i="5" s="1"/>
  <c r="G24" i="5"/>
  <c r="Y12" i="5" s="1"/>
  <c r="G23" i="5"/>
  <c r="J16" i="5" s="1"/>
  <c r="W18" i="5"/>
  <c r="AD28" i="5" s="1"/>
  <c r="R18" i="5"/>
  <c r="AB28" i="5" s="1"/>
  <c r="W16" i="5"/>
  <c r="R16" i="5"/>
  <c r="AB22" i="5" s="1"/>
  <c r="W14" i="5"/>
  <c r="AD27" i="5" s="1"/>
  <c r="R14" i="5"/>
  <c r="AB27" i="5" s="1"/>
  <c r="W12" i="5"/>
  <c r="R12" i="5"/>
  <c r="AD23" i="5" s="1"/>
  <c r="W10" i="5"/>
  <c r="Y27" i="5" s="1"/>
  <c r="R28" i="5" s="1"/>
  <c r="R10" i="5"/>
  <c r="W27" i="5" s="1"/>
  <c r="T28" i="5" s="1"/>
  <c r="W8" i="5"/>
  <c r="R8" i="5"/>
  <c r="W22" i="5" s="1"/>
  <c r="AL4" i="5"/>
  <c r="S4" i="5"/>
  <c r="G4" i="5"/>
  <c r="AE184" i="5"/>
  <c r="AE154" i="5"/>
  <c r="AE124" i="5"/>
  <c r="AE94" i="5"/>
  <c r="AE64" i="5"/>
  <c r="W198" i="5"/>
  <c r="R198" i="5"/>
  <c r="AD203" i="5" s="1"/>
  <c r="W196" i="5"/>
  <c r="R196" i="5"/>
  <c r="Y202" i="5" s="1"/>
  <c r="W194" i="5"/>
  <c r="R194" i="5"/>
  <c r="AD202" i="5" s="1"/>
  <c r="W192" i="5"/>
  <c r="R192" i="5"/>
  <c r="AA203" i="5" s="1"/>
  <c r="W190" i="5"/>
  <c r="R190" i="5"/>
  <c r="AD204" i="5" s="1"/>
  <c r="W188" i="5"/>
  <c r="R188" i="5"/>
  <c r="T202" i="5" s="1"/>
  <c r="W168" i="5"/>
  <c r="R168" i="5"/>
  <c r="AD173" i="5" s="1"/>
  <c r="W166" i="5"/>
  <c r="R166" i="5"/>
  <c r="Y172" i="5" s="1"/>
  <c r="W164" i="5"/>
  <c r="R164" i="5"/>
  <c r="AD172" i="5" s="1"/>
  <c r="W162" i="5"/>
  <c r="R162" i="5"/>
  <c r="AA173" i="5" s="1"/>
  <c r="W160" i="5"/>
  <c r="R160" i="5"/>
  <c r="AD174" i="5" s="1"/>
  <c r="W158" i="5"/>
  <c r="R158" i="5"/>
  <c r="T172" i="5" s="1"/>
  <c r="W138" i="5"/>
  <c r="R138" i="5"/>
  <c r="AD143" i="5" s="1"/>
  <c r="W136" i="5"/>
  <c r="R136" i="5"/>
  <c r="Y142" i="5" s="1"/>
  <c r="W134" i="5"/>
  <c r="R134" i="5"/>
  <c r="AD142" i="5" s="1"/>
  <c r="W132" i="5"/>
  <c r="R132" i="5"/>
  <c r="AA143" i="5" s="1"/>
  <c r="W130" i="5"/>
  <c r="R130" i="5"/>
  <c r="AD144" i="5" s="1"/>
  <c r="W128" i="5"/>
  <c r="R128" i="5"/>
  <c r="T142" i="5" s="1"/>
  <c r="W108" i="5"/>
  <c r="R108" i="5"/>
  <c r="AD113" i="5" s="1"/>
  <c r="W106" i="5"/>
  <c r="R106" i="5"/>
  <c r="Y112" i="5" s="1"/>
  <c r="W104" i="5"/>
  <c r="R104" i="5"/>
  <c r="AD112" i="5" s="1"/>
  <c r="W102" i="5"/>
  <c r="R102" i="5"/>
  <c r="AA113" i="5" s="1"/>
  <c r="W100" i="5"/>
  <c r="R100" i="5"/>
  <c r="AD114" i="5" s="1"/>
  <c r="W98" i="5"/>
  <c r="R98" i="5"/>
  <c r="T112" i="5" s="1"/>
  <c r="W78" i="5"/>
  <c r="R78" i="5"/>
  <c r="AD83" i="5" s="1"/>
  <c r="W76" i="5"/>
  <c r="R76" i="5"/>
  <c r="Y82" i="5" s="1"/>
  <c r="W74" i="5"/>
  <c r="R74" i="5"/>
  <c r="AD82" i="5" s="1"/>
  <c r="W72" i="5"/>
  <c r="R72" i="5"/>
  <c r="AA83" i="5" s="1"/>
  <c r="W70" i="5"/>
  <c r="R70" i="5"/>
  <c r="AD84" i="5" s="1"/>
  <c r="W68" i="5"/>
  <c r="R68" i="5"/>
  <c r="T82" i="5" s="1"/>
  <c r="AJ106" i="6"/>
  <c r="AJ138" i="5"/>
  <c r="AJ228" i="6"/>
  <c r="AJ194" i="5"/>
  <c r="AJ188" i="6"/>
  <c r="AJ18" i="6"/>
  <c r="AJ12" i="6"/>
  <c r="AJ10" i="5"/>
  <c r="AJ160" i="6"/>
  <c r="AJ104" i="6"/>
  <c r="AJ130" i="6"/>
  <c r="AJ100" i="6"/>
  <c r="AJ40" i="5"/>
  <c r="AJ188" i="5"/>
  <c r="AJ198" i="5"/>
  <c r="AJ74" i="5"/>
  <c r="AJ160" i="5"/>
  <c r="AJ168" i="6"/>
  <c r="AJ128" i="6"/>
  <c r="AJ194" i="6"/>
  <c r="AJ136" i="6"/>
  <c r="AJ76" i="6"/>
  <c r="AJ78" i="5"/>
  <c r="AJ40" i="6"/>
  <c r="AJ46" i="5"/>
  <c r="AJ190" i="6"/>
  <c r="AJ222" i="5"/>
  <c r="AJ158" i="6"/>
  <c r="AJ192" i="5"/>
  <c r="AJ134" i="6"/>
  <c r="AJ132" i="5"/>
  <c r="AJ162" i="5"/>
  <c r="AJ196" i="6"/>
  <c r="AJ16" i="6"/>
  <c r="AJ76" i="5"/>
  <c r="AJ168" i="5"/>
  <c r="AJ130" i="5"/>
  <c r="AJ132" i="6"/>
  <c r="AJ226" i="5"/>
  <c r="AJ218" i="5"/>
  <c r="AJ68" i="6"/>
  <c r="AJ42" i="5"/>
  <c r="AJ220" i="5"/>
  <c r="AJ78" i="6"/>
  <c r="AJ164" i="5"/>
  <c r="AJ136" i="5"/>
  <c r="AJ134" i="5"/>
  <c r="AJ158" i="5"/>
  <c r="AJ224" i="6"/>
  <c r="AJ190" i="5"/>
  <c r="AJ98" i="6"/>
  <c r="AJ44" i="5"/>
  <c r="AJ72" i="6"/>
  <c r="AJ166" i="5"/>
  <c r="AJ12" i="5"/>
  <c r="AJ8" i="6"/>
  <c r="AJ10" i="6"/>
  <c r="AJ166" i="6"/>
  <c r="AJ222" i="6"/>
  <c r="AJ162" i="6"/>
  <c r="AJ70" i="5"/>
  <c r="AJ102" i="5"/>
  <c r="AJ228" i="5"/>
  <c r="AJ128" i="5"/>
  <c r="AJ218" i="6"/>
  <c r="AJ108" i="6"/>
  <c r="AJ98" i="5"/>
  <c r="AJ138" i="6"/>
  <c r="AJ38" i="5"/>
  <c r="AJ220" i="6"/>
  <c r="AJ102" i="6"/>
  <c r="AJ14" i="5"/>
  <c r="AJ44" i="6"/>
  <c r="AJ104" i="5"/>
  <c r="AJ18" i="5"/>
  <c r="AJ70" i="6"/>
  <c r="AJ198" i="6"/>
  <c r="AJ226" i="6"/>
  <c r="AJ108" i="5"/>
  <c r="AJ8" i="5"/>
  <c r="AJ38" i="6"/>
  <c r="AJ164" i="6"/>
  <c r="AJ192" i="6"/>
  <c r="AJ74" i="6"/>
  <c r="AJ14" i="6"/>
  <c r="AJ16" i="5"/>
  <c r="AJ196" i="5"/>
  <c r="AJ42" i="6"/>
  <c r="AJ72" i="5"/>
  <c r="AJ100" i="5"/>
  <c r="AJ68" i="5"/>
  <c r="AJ224" i="5"/>
  <c r="AJ106" i="5"/>
  <c r="AJ46" i="6"/>
  <c r="AI51" i="5" l="1"/>
  <c r="R202" i="6"/>
  <c r="AB112" i="6"/>
  <c r="W81" i="6"/>
  <c r="AB81" i="6"/>
  <c r="J168" i="6"/>
  <c r="M231" i="5"/>
  <c r="J224" i="5"/>
  <c r="J226" i="5"/>
  <c r="Y74" i="6"/>
  <c r="J72" i="6"/>
  <c r="AB141" i="6"/>
  <c r="Y158" i="6"/>
  <c r="R171" i="6"/>
  <c r="Y222" i="5"/>
  <c r="J18" i="6"/>
  <c r="J166" i="6"/>
  <c r="U26" i="6"/>
  <c r="M141" i="6"/>
  <c r="Y104" i="6"/>
  <c r="J228" i="6"/>
  <c r="J188" i="6"/>
  <c r="J136" i="6"/>
  <c r="Y98" i="6"/>
  <c r="Y102" i="6"/>
  <c r="Y134" i="6"/>
  <c r="AE214" i="6"/>
  <c r="AL214" i="6" s="1"/>
  <c r="Y198" i="6"/>
  <c r="J162" i="6"/>
  <c r="Y228" i="6"/>
  <c r="J192" i="6"/>
  <c r="Y220" i="6"/>
  <c r="J74" i="6"/>
  <c r="M81" i="6"/>
  <c r="Y106" i="6"/>
  <c r="J138" i="6"/>
  <c r="AB171" i="6"/>
  <c r="J220" i="6"/>
  <c r="Y226" i="6"/>
  <c r="J158" i="6"/>
  <c r="J102" i="6"/>
  <c r="Y138" i="6"/>
  <c r="J198" i="6"/>
  <c r="Y18" i="6"/>
  <c r="Y108" i="6"/>
  <c r="Y132" i="6"/>
  <c r="R141" i="6"/>
  <c r="Y164" i="6"/>
  <c r="J222" i="6"/>
  <c r="J68" i="6"/>
  <c r="M111" i="6"/>
  <c r="J134" i="6"/>
  <c r="Z26" i="6"/>
  <c r="J160" i="6"/>
  <c r="R201" i="6"/>
  <c r="Y222" i="6"/>
  <c r="AB83" i="6"/>
  <c r="M171" i="6"/>
  <c r="Y192" i="6"/>
  <c r="Y72" i="6"/>
  <c r="R81" i="6"/>
  <c r="J14" i="6"/>
  <c r="Y16" i="6"/>
  <c r="Z21" i="6"/>
  <c r="U21" i="6"/>
  <c r="J16" i="6"/>
  <c r="J12" i="6"/>
  <c r="P21" i="6"/>
  <c r="AK204" i="6"/>
  <c r="Y145" i="6"/>
  <c r="T145" i="6"/>
  <c r="Q83" i="6"/>
  <c r="M83" i="6" s="1"/>
  <c r="R82" i="6"/>
  <c r="AK82" i="6"/>
  <c r="AI82" i="6"/>
  <c r="AK83" i="6"/>
  <c r="AA115" i="6"/>
  <c r="AB114" i="6"/>
  <c r="V145" i="6"/>
  <c r="AB143" i="6"/>
  <c r="Q204" i="6"/>
  <c r="M204" i="6" s="1"/>
  <c r="W202" i="6"/>
  <c r="AA235" i="6"/>
  <c r="AB234" i="6"/>
  <c r="AI28" i="6"/>
  <c r="AA145" i="6"/>
  <c r="AB144" i="6"/>
  <c r="Y235" i="6"/>
  <c r="T235" i="6"/>
  <c r="AB233" i="6"/>
  <c r="V235" i="6"/>
  <c r="V174" i="6"/>
  <c r="W173" i="6"/>
  <c r="V115" i="6"/>
  <c r="AB113" i="6"/>
  <c r="Y24" i="6"/>
  <c r="U24" i="6" s="1"/>
  <c r="Z23" i="6"/>
  <c r="AA85" i="6"/>
  <c r="AB84" i="6"/>
  <c r="Q84" i="6"/>
  <c r="W82" i="6"/>
  <c r="V144" i="6"/>
  <c r="R144" i="6" s="1"/>
  <c r="W143" i="6"/>
  <c r="AK114" i="6"/>
  <c r="Y115" i="6"/>
  <c r="T115" i="6"/>
  <c r="Y52" i="6"/>
  <c r="U52" i="6" s="1"/>
  <c r="Z51" i="6"/>
  <c r="Y85" i="6"/>
  <c r="T85" i="6"/>
  <c r="R85" i="6" s="1"/>
  <c r="AK84" i="6"/>
  <c r="AK173" i="6"/>
  <c r="AB203" i="6"/>
  <c r="V205" i="6"/>
  <c r="Q113" i="6"/>
  <c r="M113" i="6" s="1"/>
  <c r="R112" i="6"/>
  <c r="AK112" i="6"/>
  <c r="AI112" i="6"/>
  <c r="Q205" i="6"/>
  <c r="M205" i="6" s="1"/>
  <c r="AB202" i="6"/>
  <c r="AB82" i="6"/>
  <c r="Z27" i="6"/>
  <c r="T29" i="6"/>
  <c r="W172" i="6"/>
  <c r="AI172" i="6"/>
  <c r="Q174" i="6"/>
  <c r="M174" i="6" s="1"/>
  <c r="AG174" i="6" s="1"/>
  <c r="AB204" i="6"/>
  <c r="AI29" i="6"/>
  <c r="AG22" i="6"/>
  <c r="T23" i="6"/>
  <c r="AG23" i="6" s="1"/>
  <c r="U22" i="6"/>
  <c r="AI22" i="6"/>
  <c r="AI50" i="6"/>
  <c r="AG50" i="6"/>
  <c r="T51" i="6"/>
  <c r="AG51" i="6" s="1"/>
  <c r="U50" i="6"/>
  <c r="Q145" i="6"/>
  <c r="AB142" i="6"/>
  <c r="AK174" i="6"/>
  <c r="T205" i="6"/>
  <c r="Y205" i="6"/>
  <c r="AK205" i="6" s="1"/>
  <c r="W233" i="6"/>
  <c r="V234" i="6"/>
  <c r="R234" i="6" s="1"/>
  <c r="AI52" i="6"/>
  <c r="Z28" i="6"/>
  <c r="Y29" i="6"/>
  <c r="U29" i="6" s="1"/>
  <c r="AI23" i="6"/>
  <c r="AI51" i="6"/>
  <c r="AK113" i="6"/>
  <c r="AK144" i="6"/>
  <c r="AB174" i="6"/>
  <c r="AA175" i="6"/>
  <c r="AK233" i="6"/>
  <c r="Z22" i="6"/>
  <c r="T24" i="6"/>
  <c r="AG24" i="6" s="1"/>
  <c r="W83" i="6"/>
  <c r="V84" i="6"/>
  <c r="R84" i="6" s="1"/>
  <c r="Q143" i="6"/>
  <c r="AI143" i="6" s="1"/>
  <c r="R142" i="6"/>
  <c r="AK142" i="6"/>
  <c r="AI142" i="6"/>
  <c r="T175" i="6"/>
  <c r="Y175" i="6"/>
  <c r="V175" i="6"/>
  <c r="AB173" i="6"/>
  <c r="R174" i="6"/>
  <c r="Q235" i="6"/>
  <c r="M235" i="6" s="1"/>
  <c r="AB232" i="6"/>
  <c r="AK234" i="6"/>
  <c r="AI24" i="6"/>
  <c r="P24" i="6"/>
  <c r="AK115" i="6"/>
  <c r="AK143" i="6"/>
  <c r="V204" i="6"/>
  <c r="R204" i="6" s="1"/>
  <c r="W203" i="6"/>
  <c r="T28" i="6"/>
  <c r="P28" i="6" s="1"/>
  <c r="AE28" i="6" s="1"/>
  <c r="U27" i="6"/>
  <c r="AE27" i="6" s="1"/>
  <c r="AI27" i="6"/>
  <c r="AG27" i="6"/>
  <c r="Z50" i="6"/>
  <c r="T52" i="6"/>
  <c r="P52" i="6" s="1"/>
  <c r="AE52" i="6" s="1"/>
  <c r="W112" i="6"/>
  <c r="Q114" i="6"/>
  <c r="M114" i="6" s="1"/>
  <c r="W142" i="6"/>
  <c r="Q144" i="6"/>
  <c r="M144" i="6" s="1"/>
  <c r="M175" i="6"/>
  <c r="AK203" i="6"/>
  <c r="AI232" i="6"/>
  <c r="Q233" i="6"/>
  <c r="M233" i="6" s="1"/>
  <c r="AK232" i="6"/>
  <c r="R232" i="6"/>
  <c r="Q234" i="6"/>
  <c r="M234" i="6" s="1"/>
  <c r="W232" i="6"/>
  <c r="Y38" i="6"/>
  <c r="R111" i="6"/>
  <c r="J130" i="6"/>
  <c r="Q85" i="6"/>
  <c r="M85" i="6" s="1"/>
  <c r="Y100" i="6"/>
  <c r="J106" i="6"/>
  <c r="W111" i="6"/>
  <c r="Y168" i="6"/>
  <c r="Q173" i="6"/>
  <c r="M173" i="6" s="1"/>
  <c r="J218" i="6"/>
  <c r="P26" i="6"/>
  <c r="Y76" i="6"/>
  <c r="AB172" i="6"/>
  <c r="J194" i="6"/>
  <c r="J46" i="6"/>
  <c r="V114" i="6"/>
  <c r="R114" i="6" s="1"/>
  <c r="Q115" i="6"/>
  <c r="W141" i="6"/>
  <c r="Q203" i="6"/>
  <c r="AI203" i="6" s="1"/>
  <c r="AA205" i="6"/>
  <c r="AI205" i="6" s="1"/>
  <c r="J190" i="6"/>
  <c r="Y218" i="6"/>
  <c r="J224" i="6"/>
  <c r="J42" i="6"/>
  <c r="J98" i="6"/>
  <c r="J132" i="6"/>
  <c r="W171" i="6"/>
  <c r="Y194" i="6"/>
  <c r="M201" i="6"/>
  <c r="Y46" i="6"/>
  <c r="Y68" i="6"/>
  <c r="AK172" i="6"/>
  <c r="Y190" i="6"/>
  <c r="W201" i="6"/>
  <c r="Y224" i="6"/>
  <c r="M231" i="6"/>
  <c r="Y42" i="6"/>
  <c r="P49" i="6"/>
  <c r="AI202" i="6"/>
  <c r="AK202" i="6"/>
  <c r="Y224" i="5"/>
  <c r="R231" i="5"/>
  <c r="Y218" i="5"/>
  <c r="J220" i="5"/>
  <c r="AB231" i="5"/>
  <c r="AA235" i="5"/>
  <c r="AB234" i="5"/>
  <c r="W233" i="5"/>
  <c r="V234" i="5"/>
  <c r="R234" i="5" s="1"/>
  <c r="Q233" i="5"/>
  <c r="AI233" i="5" s="1"/>
  <c r="R232" i="5"/>
  <c r="AG232" i="5" s="1"/>
  <c r="AK232" i="5"/>
  <c r="AI232" i="5"/>
  <c r="M233" i="5"/>
  <c r="AK233" i="5"/>
  <c r="M234" i="5"/>
  <c r="AK234" i="5"/>
  <c r="Y235" i="5"/>
  <c r="T235" i="5"/>
  <c r="V235" i="5"/>
  <c r="AB233" i="5"/>
  <c r="Q235" i="5"/>
  <c r="M235" i="5" s="1"/>
  <c r="Y220" i="5"/>
  <c r="W231" i="5"/>
  <c r="Y226" i="5"/>
  <c r="W232" i="5"/>
  <c r="Y46" i="5"/>
  <c r="J38" i="5"/>
  <c r="T51" i="5"/>
  <c r="AG51" i="5" s="1"/>
  <c r="AI50" i="5"/>
  <c r="AG50" i="5"/>
  <c r="Y38" i="5"/>
  <c r="AI27" i="5"/>
  <c r="Y18" i="5"/>
  <c r="AI22" i="5"/>
  <c r="J10" i="5"/>
  <c r="Y10" i="5"/>
  <c r="J12" i="5"/>
  <c r="Y16" i="5"/>
  <c r="Y8" i="5"/>
  <c r="Y75" i="3"/>
  <c r="Y81" i="3"/>
  <c r="J83" i="3"/>
  <c r="M86" i="3"/>
  <c r="W83" i="3"/>
  <c r="R83" i="3"/>
  <c r="W81" i="3"/>
  <c r="O89" i="3" s="1"/>
  <c r="AK89" i="3" s="1"/>
  <c r="R81" i="3"/>
  <c r="Q89" i="3" s="1"/>
  <c r="W79" i="3"/>
  <c r="AF87" i="3" s="1"/>
  <c r="O90" i="3" s="1"/>
  <c r="R79" i="3"/>
  <c r="AD87" i="3" s="1"/>
  <c r="Q90" i="3" s="1"/>
  <c r="W77" i="3"/>
  <c r="Y88" i="3" s="1"/>
  <c r="V89" i="3" s="1"/>
  <c r="R77" i="3"/>
  <c r="AA88" i="3" s="1"/>
  <c r="T89" i="3" s="1"/>
  <c r="W75" i="3"/>
  <c r="AF89" i="3" s="1"/>
  <c r="R75" i="3"/>
  <c r="AD89" i="3" s="1"/>
  <c r="AA90" i="3" s="1"/>
  <c r="W73" i="3"/>
  <c r="O88" i="3" s="1"/>
  <c r="R73" i="3"/>
  <c r="Q88" i="3" s="1"/>
  <c r="Y43" i="3"/>
  <c r="W54" i="3"/>
  <c r="Y41" i="3"/>
  <c r="M54" i="3"/>
  <c r="W51" i="3"/>
  <c r="R51" i="3"/>
  <c r="W49" i="3"/>
  <c r="R49" i="3"/>
  <c r="W47" i="3"/>
  <c r="AF55" i="3" s="1"/>
  <c r="O58" i="3" s="1"/>
  <c r="R47" i="3"/>
  <c r="AD55" i="3" s="1"/>
  <c r="W45" i="3"/>
  <c r="Y56" i="3" s="1"/>
  <c r="V57" i="3" s="1"/>
  <c r="R45" i="3"/>
  <c r="W43" i="3"/>
  <c r="AF57" i="3" s="1"/>
  <c r="R43" i="3"/>
  <c r="AA58" i="3" s="1"/>
  <c r="V55" i="3"/>
  <c r="O56" i="3" s="1"/>
  <c r="T55" i="3"/>
  <c r="Q56" i="3" s="1"/>
  <c r="M22" i="3"/>
  <c r="W13" i="3"/>
  <c r="R13" i="3"/>
  <c r="W11" i="3"/>
  <c r="R11" i="3"/>
  <c r="W9" i="3"/>
  <c r="R9" i="3"/>
  <c r="AA172" i="5"/>
  <c r="O174" i="5" s="1"/>
  <c r="V172" i="5"/>
  <c r="O173" i="5" s="1"/>
  <c r="D205" i="5"/>
  <c r="D204" i="5"/>
  <c r="D203" i="5"/>
  <c r="D202" i="5"/>
  <c r="AF203" i="5"/>
  <c r="V205" i="5"/>
  <c r="AA202" i="5"/>
  <c r="O204" i="5" s="1"/>
  <c r="Q204" i="5"/>
  <c r="AF202" i="5"/>
  <c r="O205" i="5" s="1"/>
  <c r="Y203" i="5"/>
  <c r="T204" i="5"/>
  <c r="AF204" i="5"/>
  <c r="Y205" i="5" s="1"/>
  <c r="AA205" i="5"/>
  <c r="V202" i="5"/>
  <c r="O203" i="5" s="1"/>
  <c r="AL184" i="5"/>
  <c r="S184" i="5"/>
  <c r="G184" i="5"/>
  <c r="D175" i="5"/>
  <c r="D174" i="5"/>
  <c r="D173" i="5"/>
  <c r="D172" i="5"/>
  <c r="AF173" i="5"/>
  <c r="V175" i="5"/>
  <c r="Q174" i="5"/>
  <c r="AF172" i="5"/>
  <c r="O175" i="5" s="1"/>
  <c r="Y173" i="5"/>
  <c r="T174" i="5"/>
  <c r="AF174" i="5"/>
  <c r="AL154" i="5"/>
  <c r="S154" i="5"/>
  <c r="G154" i="5"/>
  <c r="D145" i="5"/>
  <c r="D144" i="5"/>
  <c r="D143" i="5"/>
  <c r="D142" i="5"/>
  <c r="AF143" i="5"/>
  <c r="AA142" i="5"/>
  <c r="O144" i="5" s="1"/>
  <c r="AF142" i="5"/>
  <c r="O145" i="5" s="1"/>
  <c r="Y143" i="5"/>
  <c r="T144" i="5"/>
  <c r="AF144" i="5"/>
  <c r="V142" i="5"/>
  <c r="O143" i="5" s="1"/>
  <c r="AL124" i="5"/>
  <c r="S124" i="5"/>
  <c r="G124" i="5"/>
  <c r="AF113" i="5"/>
  <c r="AA112" i="5"/>
  <c r="O114" i="5" s="1"/>
  <c r="Q114" i="5"/>
  <c r="AF112" i="5"/>
  <c r="O115" i="5" s="1"/>
  <c r="Y113" i="5"/>
  <c r="T114" i="5"/>
  <c r="AF114" i="5"/>
  <c r="AA115" i="5"/>
  <c r="V112" i="5"/>
  <c r="O113" i="5" s="1"/>
  <c r="AL94" i="5"/>
  <c r="S94" i="5"/>
  <c r="G94" i="5"/>
  <c r="D85" i="5"/>
  <c r="D84" i="5"/>
  <c r="D83" i="5"/>
  <c r="D82" i="5"/>
  <c r="AF83" i="5"/>
  <c r="V85" i="5"/>
  <c r="AA82" i="5"/>
  <c r="O84" i="5" s="1"/>
  <c r="Q84" i="5"/>
  <c r="AF82" i="5"/>
  <c r="O85" i="5" s="1"/>
  <c r="Y83" i="5"/>
  <c r="T84" i="5"/>
  <c r="AF84" i="5"/>
  <c r="V82" i="5"/>
  <c r="O83" i="5" s="1"/>
  <c r="AL64" i="5"/>
  <c r="S64" i="5"/>
  <c r="G64" i="5"/>
  <c r="R29" i="5"/>
  <c r="W29" i="5"/>
  <c r="AD22" i="5"/>
  <c r="R24" i="5" s="1"/>
  <c r="T24" i="5"/>
  <c r="AB23" i="5"/>
  <c r="Y24" i="5" s="1"/>
  <c r="W24" i="5"/>
  <c r="Y22" i="5"/>
  <c r="R23" i="5" s="1"/>
  <c r="AI89" i="3" l="1"/>
  <c r="AK57" i="3"/>
  <c r="AI57" i="3" s="1"/>
  <c r="Q58" i="3"/>
  <c r="AK55" i="3"/>
  <c r="AI55" i="3" s="1"/>
  <c r="AO232" i="5"/>
  <c r="AI234" i="5"/>
  <c r="AG233" i="5"/>
  <c r="AO233" i="5" s="1"/>
  <c r="AG173" i="6"/>
  <c r="P23" i="6"/>
  <c r="AE23" i="6" s="1"/>
  <c r="AI234" i="6"/>
  <c r="AI235" i="5"/>
  <c r="AK145" i="6"/>
  <c r="M143" i="6"/>
  <c r="W175" i="6"/>
  <c r="AG113" i="6"/>
  <c r="AO113" i="6" s="1"/>
  <c r="AI145" i="6"/>
  <c r="AE50" i="6"/>
  <c r="AO50" i="6" s="1"/>
  <c r="AG233" i="6"/>
  <c r="R235" i="6"/>
  <c r="AG235" i="6" s="1"/>
  <c r="M145" i="6"/>
  <c r="AI84" i="6"/>
  <c r="W235" i="6"/>
  <c r="AI83" i="6"/>
  <c r="AI113" i="6"/>
  <c r="M84" i="6"/>
  <c r="AG84" i="6" s="1"/>
  <c r="AO84" i="6" s="1"/>
  <c r="AG29" i="6"/>
  <c r="AG202" i="6"/>
  <c r="AO202" i="6" s="1"/>
  <c r="AG52" i="6"/>
  <c r="AO52" i="6" s="1"/>
  <c r="AI173" i="6"/>
  <c r="AI115" i="6"/>
  <c r="AI144" i="6"/>
  <c r="AO144" i="6" s="1"/>
  <c r="P29" i="6"/>
  <c r="AE29" i="6" s="1"/>
  <c r="AG144" i="6"/>
  <c r="AG172" i="6"/>
  <c r="AO172" i="6" s="1"/>
  <c r="AG232" i="6"/>
  <c r="AO232" i="6" s="1"/>
  <c r="AG114" i="6"/>
  <c r="AG204" i="6"/>
  <c r="AO27" i="6"/>
  <c r="AI233" i="6"/>
  <c r="AO233" i="6" s="1"/>
  <c r="AG112" i="6"/>
  <c r="AO112" i="6" s="1"/>
  <c r="W85" i="6"/>
  <c r="AG85" i="6" s="1"/>
  <c r="M203" i="6"/>
  <c r="AG203" i="6" s="1"/>
  <c r="AO203" i="6" s="1"/>
  <c r="R175" i="6"/>
  <c r="AI175" i="6"/>
  <c r="P51" i="6"/>
  <c r="AE51" i="6" s="1"/>
  <c r="AO51" i="6" s="1"/>
  <c r="R145" i="6"/>
  <c r="AE22" i="6"/>
  <c r="AO22" i="6" s="1"/>
  <c r="R115" i="6"/>
  <c r="W145" i="6"/>
  <c r="AG234" i="6"/>
  <c r="AO234" i="6" s="1"/>
  <c r="W205" i="6"/>
  <c r="AI235" i="6"/>
  <c r="R205" i="6"/>
  <c r="W115" i="6"/>
  <c r="AG28" i="6"/>
  <c r="AO28" i="6" s="1"/>
  <c r="AI174" i="6"/>
  <c r="AO174" i="6" s="1"/>
  <c r="AI114" i="6"/>
  <c r="AG83" i="6"/>
  <c r="AO83" i="6" s="1"/>
  <c r="AI85" i="6"/>
  <c r="AG142" i="6"/>
  <c r="AO142" i="6" s="1"/>
  <c r="AG143" i="6"/>
  <c r="AO143" i="6" s="1"/>
  <c r="AK85" i="6"/>
  <c r="AO23" i="6"/>
  <c r="AI204" i="6"/>
  <c r="AG82" i="6"/>
  <c r="AO82" i="6" s="1"/>
  <c r="AE24" i="6"/>
  <c r="AO24" i="6" s="1"/>
  <c r="AK235" i="6"/>
  <c r="M115" i="6"/>
  <c r="AK175" i="6"/>
  <c r="AG235" i="5"/>
  <c r="AO235" i="5" s="1"/>
  <c r="R235" i="5"/>
  <c r="AK235" i="5"/>
  <c r="W235" i="5"/>
  <c r="AG234" i="5"/>
  <c r="AO234" i="5" s="1"/>
  <c r="AM234" i="5" s="1"/>
  <c r="AI28" i="5"/>
  <c r="AI29" i="5"/>
  <c r="AG27" i="5"/>
  <c r="AG24" i="5"/>
  <c r="AI24" i="5"/>
  <c r="AI23" i="5"/>
  <c r="AG22" i="5"/>
  <c r="J196" i="5"/>
  <c r="J188" i="5"/>
  <c r="J194" i="5"/>
  <c r="R201" i="5"/>
  <c r="J198" i="5"/>
  <c r="Y188" i="5"/>
  <c r="Y192" i="5"/>
  <c r="J192" i="5"/>
  <c r="Y196" i="5"/>
  <c r="J190" i="5"/>
  <c r="AB201" i="5"/>
  <c r="Y190" i="5"/>
  <c r="Y194" i="5"/>
  <c r="Y198" i="5"/>
  <c r="J130" i="5"/>
  <c r="J132" i="5"/>
  <c r="Y136" i="5"/>
  <c r="AB141" i="5"/>
  <c r="Y134" i="5"/>
  <c r="Y138" i="5"/>
  <c r="Y130" i="5"/>
  <c r="J168" i="5"/>
  <c r="Y162" i="5"/>
  <c r="Y158" i="5"/>
  <c r="J162" i="5"/>
  <c r="Y166" i="5"/>
  <c r="J160" i="5"/>
  <c r="Y160" i="5"/>
  <c r="Y168" i="5"/>
  <c r="Y164" i="5"/>
  <c r="M141" i="5"/>
  <c r="J136" i="5"/>
  <c r="J134" i="5"/>
  <c r="J128" i="5"/>
  <c r="Y128" i="5"/>
  <c r="Y132" i="5"/>
  <c r="J138" i="5"/>
  <c r="J158" i="5"/>
  <c r="J164" i="5"/>
  <c r="J166" i="5"/>
  <c r="Y98" i="5"/>
  <c r="J108" i="5"/>
  <c r="Y102" i="5"/>
  <c r="Y104" i="5"/>
  <c r="Y108" i="5"/>
  <c r="Y100" i="5"/>
  <c r="J100" i="5"/>
  <c r="J102" i="5"/>
  <c r="Y106" i="5"/>
  <c r="M111" i="5"/>
  <c r="J106" i="5"/>
  <c r="J104" i="5"/>
  <c r="J98" i="5"/>
  <c r="M81" i="5"/>
  <c r="J74" i="5"/>
  <c r="J68" i="5"/>
  <c r="J76" i="5"/>
  <c r="R81" i="5"/>
  <c r="Y68" i="5"/>
  <c r="Y72" i="5"/>
  <c r="J78" i="5"/>
  <c r="J70" i="5"/>
  <c r="Y76" i="5"/>
  <c r="J72" i="5"/>
  <c r="Y74" i="5"/>
  <c r="Y78" i="5"/>
  <c r="Y70" i="5"/>
  <c r="P26" i="5"/>
  <c r="U49" i="5"/>
  <c r="AB83" i="5"/>
  <c r="AB171" i="5"/>
  <c r="AB142" i="5"/>
  <c r="Q203" i="5"/>
  <c r="M203" i="5" s="1"/>
  <c r="AK202" i="5"/>
  <c r="AI202" i="5"/>
  <c r="R202" i="5"/>
  <c r="V84" i="5"/>
  <c r="AI84" i="5" s="1"/>
  <c r="W83" i="5"/>
  <c r="Y145" i="5"/>
  <c r="T145" i="5"/>
  <c r="V144" i="5"/>
  <c r="R144" i="5" s="1"/>
  <c r="W143" i="5"/>
  <c r="AK204" i="5"/>
  <c r="M84" i="5"/>
  <c r="AK84" i="5"/>
  <c r="R172" i="5"/>
  <c r="AK172" i="5"/>
  <c r="AI172" i="5"/>
  <c r="Q173" i="5"/>
  <c r="M173" i="5" s="1"/>
  <c r="V204" i="5"/>
  <c r="AI204" i="5" s="1"/>
  <c r="W203" i="5"/>
  <c r="Y29" i="5"/>
  <c r="U29" i="5" s="1"/>
  <c r="Z28" i="5"/>
  <c r="T115" i="5"/>
  <c r="Y115" i="5"/>
  <c r="W115" i="5" s="1"/>
  <c r="Q144" i="5"/>
  <c r="W142" i="5"/>
  <c r="AB202" i="5"/>
  <c r="AB113" i="5"/>
  <c r="V115" i="5"/>
  <c r="P51" i="5"/>
  <c r="AE51" i="5" s="1"/>
  <c r="AK144" i="5"/>
  <c r="R112" i="5"/>
  <c r="AK112" i="5"/>
  <c r="AI112" i="5"/>
  <c r="Q113" i="5"/>
  <c r="AI113" i="5" s="1"/>
  <c r="AK83" i="5"/>
  <c r="AB84" i="5"/>
  <c r="AA85" i="5"/>
  <c r="AK142" i="5"/>
  <c r="AI142" i="5"/>
  <c r="R142" i="5"/>
  <c r="Q143" i="5"/>
  <c r="M143" i="5" s="1"/>
  <c r="V174" i="5"/>
  <c r="AI174" i="5" s="1"/>
  <c r="W173" i="5"/>
  <c r="P28" i="5"/>
  <c r="U27" i="5"/>
  <c r="AK203" i="5"/>
  <c r="AA175" i="5"/>
  <c r="AB174" i="5"/>
  <c r="R82" i="5"/>
  <c r="AK82" i="5"/>
  <c r="AI82" i="5"/>
  <c r="Q83" i="5"/>
  <c r="M83" i="5" s="1"/>
  <c r="W113" i="5"/>
  <c r="V114" i="5"/>
  <c r="AI114" i="5" s="1"/>
  <c r="AB143" i="5"/>
  <c r="V145" i="5"/>
  <c r="T175" i="5"/>
  <c r="Y175" i="5"/>
  <c r="Z27" i="5"/>
  <c r="T29" i="5"/>
  <c r="P29" i="5" s="1"/>
  <c r="Y52" i="5"/>
  <c r="AG52" i="5" s="1"/>
  <c r="Z51" i="5"/>
  <c r="T85" i="5"/>
  <c r="R85" i="5" s="1"/>
  <c r="Y85" i="5"/>
  <c r="AK143" i="5"/>
  <c r="AB172" i="5"/>
  <c r="AA145" i="5"/>
  <c r="AB144" i="5"/>
  <c r="M114" i="5"/>
  <c r="AK114" i="5"/>
  <c r="AK113" i="5"/>
  <c r="AB82" i="5"/>
  <c r="Q85" i="5"/>
  <c r="M85" i="5" s="1"/>
  <c r="AB114" i="5"/>
  <c r="AK174" i="5"/>
  <c r="AB112" i="5"/>
  <c r="U50" i="5"/>
  <c r="W112" i="5"/>
  <c r="M204" i="5"/>
  <c r="AK173" i="5"/>
  <c r="Y45" i="3"/>
  <c r="J51" i="3"/>
  <c r="R54" i="3"/>
  <c r="R22" i="3"/>
  <c r="R86" i="3"/>
  <c r="Y79" i="3"/>
  <c r="J49" i="3"/>
  <c r="Y83" i="3"/>
  <c r="Y19" i="3"/>
  <c r="Y77" i="3"/>
  <c r="AB86" i="3"/>
  <c r="AB22" i="3"/>
  <c r="J43" i="3"/>
  <c r="Y49" i="3"/>
  <c r="J81" i="3"/>
  <c r="Y73" i="3"/>
  <c r="Y9" i="3"/>
  <c r="J45" i="3"/>
  <c r="J75" i="3"/>
  <c r="Y90" i="3"/>
  <c r="J77" i="3"/>
  <c r="J73" i="3"/>
  <c r="J79" i="3"/>
  <c r="W86" i="3"/>
  <c r="Y58" i="3"/>
  <c r="Y51" i="3"/>
  <c r="J41" i="3"/>
  <c r="J47" i="3"/>
  <c r="Y47" i="3"/>
  <c r="AB54" i="3"/>
  <c r="J9" i="3"/>
  <c r="W22" i="3"/>
  <c r="W205" i="5"/>
  <c r="AB204" i="5"/>
  <c r="W202" i="5"/>
  <c r="AB203" i="5"/>
  <c r="Q205" i="5"/>
  <c r="M205" i="5" s="1"/>
  <c r="T205" i="5"/>
  <c r="R205" i="5" s="1"/>
  <c r="M174" i="5"/>
  <c r="W172" i="5"/>
  <c r="AB173" i="5"/>
  <c r="Q175" i="5"/>
  <c r="M175" i="5" s="1"/>
  <c r="Q145" i="5"/>
  <c r="M145" i="5" s="1"/>
  <c r="Q115" i="5"/>
  <c r="M115" i="5" s="1"/>
  <c r="W82" i="5"/>
  <c r="P52" i="5"/>
  <c r="Z50" i="5"/>
  <c r="P21" i="5"/>
  <c r="U26" i="5"/>
  <c r="P49" i="5"/>
  <c r="Z26" i="5"/>
  <c r="W81" i="5"/>
  <c r="R111" i="5"/>
  <c r="P24" i="5"/>
  <c r="AB111" i="5"/>
  <c r="AB81" i="5"/>
  <c r="Z49" i="5"/>
  <c r="U24" i="5"/>
  <c r="U21" i="5"/>
  <c r="M201" i="5"/>
  <c r="Z22" i="5"/>
  <c r="Z21" i="5"/>
  <c r="M171" i="5"/>
  <c r="Z23" i="5"/>
  <c r="T23" i="5"/>
  <c r="P23" i="5" s="1"/>
  <c r="U22" i="5"/>
  <c r="AE22" i="5" s="1"/>
  <c r="R171" i="5"/>
  <c r="W201" i="5"/>
  <c r="R141" i="5"/>
  <c r="W171" i="5"/>
  <c r="W141" i="5"/>
  <c r="W111" i="5"/>
  <c r="AM233" i="5" l="1"/>
  <c r="AM235" i="5"/>
  <c r="AG115" i="6"/>
  <c r="AO115" i="6" s="1"/>
  <c r="AE50" i="5"/>
  <c r="AO173" i="6"/>
  <c r="AM232" i="5"/>
  <c r="AG175" i="6"/>
  <c r="AO175" i="6" s="1"/>
  <c r="AM175" i="6" s="1"/>
  <c r="AK22" i="6"/>
  <c r="AO29" i="6"/>
  <c r="AK28" i="6"/>
  <c r="AG145" i="6"/>
  <c r="AO145" i="6" s="1"/>
  <c r="AM145" i="6" s="1"/>
  <c r="AG205" i="6"/>
  <c r="AO205" i="6" s="1"/>
  <c r="AO235" i="6"/>
  <c r="AM235" i="6" s="1"/>
  <c r="AK27" i="6"/>
  <c r="AK29" i="6"/>
  <c r="AK51" i="6"/>
  <c r="AO204" i="6"/>
  <c r="AK23" i="6"/>
  <c r="AO114" i="6"/>
  <c r="AM114" i="6" s="1"/>
  <c r="AK52" i="6"/>
  <c r="AO85" i="6"/>
  <c r="AM85" i="6" s="1"/>
  <c r="AK50" i="6"/>
  <c r="AK24" i="6"/>
  <c r="AG142" i="5"/>
  <c r="AO142" i="5" s="1"/>
  <c r="AG29" i="5"/>
  <c r="AG28" i="5"/>
  <c r="AG23" i="5"/>
  <c r="AG172" i="5"/>
  <c r="AO172" i="5" s="1"/>
  <c r="AE27" i="5"/>
  <c r="AO27" i="5" s="1"/>
  <c r="AI144" i="5"/>
  <c r="AG203" i="5"/>
  <c r="M113" i="5"/>
  <c r="AG113" i="5" s="1"/>
  <c r="AO113" i="5" s="1"/>
  <c r="M144" i="5"/>
  <c r="AG144" i="5" s="1"/>
  <c r="AI143" i="5"/>
  <c r="AK85" i="5"/>
  <c r="AO50" i="5"/>
  <c r="AK115" i="5"/>
  <c r="U52" i="5"/>
  <c r="R204" i="5"/>
  <c r="AG204" i="5" s="1"/>
  <c r="AO204" i="5" s="1"/>
  <c r="AI83" i="5"/>
  <c r="AK145" i="5"/>
  <c r="AG205" i="5"/>
  <c r="AK205" i="5"/>
  <c r="AG173" i="5"/>
  <c r="AO22" i="5"/>
  <c r="AI145" i="5"/>
  <c r="AE23" i="5"/>
  <c r="AE29" i="5"/>
  <c r="W85" i="5"/>
  <c r="AG85" i="5" s="1"/>
  <c r="AE28" i="5"/>
  <c r="AG83" i="5"/>
  <c r="AI173" i="5"/>
  <c r="R174" i="5"/>
  <c r="AG174" i="5" s="1"/>
  <c r="AO174" i="5" s="1"/>
  <c r="AK175" i="5"/>
  <c r="R175" i="5"/>
  <c r="AE24" i="5"/>
  <c r="AO24" i="5" s="1"/>
  <c r="AG82" i="5"/>
  <c r="AO82" i="5" s="1"/>
  <c r="AG112" i="5"/>
  <c r="AO112" i="5" s="1"/>
  <c r="R84" i="5"/>
  <c r="AG84" i="5" s="1"/>
  <c r="AO84" i="5" s="1"/>
  <c r="W175" i="5"/>
  <c r="R145" i="5"/>
  <c r="W145" i="5"/>
  <c r="AI85" i="5"/>
  <c r="AG143" i="5"/>
  <c r="R114" i="5"/>
  <c r="AG114" i="5" s="1"/>
  <c r="AO114" i="5" s="1"/>
  <c r="R115" i="5"/>
  <c r="AG115" i="5" s="1"/>
  <c r="AI203" i="5"/>
  <c r="AI205" i="5"/>
  <c r="AO51" i="5"/>
  <c r="AG202" i="5"/>
  <c r="AO202" i="5" s="1"/>
  <c r="AI115" i="5"/>
  <c r="AI175" i="5"/>
  <c r="AM204" i="5" l="1"/>
  <c r="AM113" i="5"/>
  <c r="AM114" i="5"/>
  <c r="AM173" i="6"/>
  <c r="AM174" i="6"/>
  <c r="AM172" i="6"/>
  <c r="AM82" i="6"/>
  <c r="AM233" i="6"/>
  <c r="AM113" i="6"/>
  <c r="AM142" i="6"/>
  <c r="AM234" i="6"/>
  <c r="AM232" i="6"/>
  <c r="AM112" i="6"/>
  <c r="AM204" i="6"/>
  <c r="AM144" i="6"/>
  <c r="AM115" i="6"/>
  <c r="AM143" i="6"/>
  <c r="AM205" i="6"/>
  <c r="AM83" i="6"/>
  <c r="AM202" i="6"/>
  <c r="AM203" i="6"/>
  <c r="AM84" i="6"/>
  <c r="AO143" i="5"/>
  <c r="AE52" i="5"/>
  <c r="AO52" i="5" s="1"/>
  <c r="AO144" i="5"/>
  <c r="AM144" i="5" s="1"/>
  <c r="AO205" i="5"/>
  <c r="AM205" i="5" s="1"/>
  <c r="AO203" i="5"/>
  <c r="AO115" i="5"/>
  <c r="AM115" i="5" s="1"/>
  <c r="AO83" i="5"/>
  <c r="AM83" i="5" s="1"/>
  <c r="AG145" i="5"/>
  <c r="AO145" i="5" s="1"/>
  <c r="AG175" i="5"/>
  <c r="AO175" i="5" s="1"/>
  <c r="AM175" i="5" s="1"/>
  <c r="AO29" i="5"/>
  <c r="AO23" i="5"/>
  <c r="AK23" i="5" s="1"/>
  <c r="AO28" i="5"/>
  <c r="AO173" i="5"/>
  <c r="AM174" i="5" s="1"/>
  <c r="AO85" i="5"/>
  <c r="AL5" i="3"/>
  <c r="AM172" i="5" l="1"/>
  <c r="AM203" i="5"/>
  <c r="AM143" i="5"/>
  <c r="AM112" i="5"/>
  <c r="AM84" i="5"/>
  <c r="AM85" i="5"/>
  <c r="AM173" i="5"/>
  <c r="AM145" i="5"/>
  <c r="AM82" i="5"/>
  <c r="AM202" i="5"/>
  <c r="AM142" i="5"/>
  <c r="AK24" i="5"/>
  <c r="AK22" i="5"/>
  <c r="AK52" i="5"/>
  <c r="AK28" i="5"/>
  <c r="AK29" i="5"/>
  <c r="AK50" i="5"/>
  <c r="AK27" i="5"/>
  <c r="AK51" i="5"/>
</calcChain>
</file>

<file path=xl/sharedStrings.xml><?xml version="1.0" encoding="utf-8"?>
<sst xmlns="http://schemas.openxmlformats.org/spreadsheetml/2006/main" count="1534" uniqueCount="245">
  <si>
    <t>会場担当</t>
  </si>
  <si>
    <t>会場</t>
  </si>
  <si>
    <t>会場</t>
    <rPh sb="0" eb="2">
      <t>カイジョウ</t>
    </rPh>
    <phoneticPr fontId="1"/>
  </si>
  <si>
    <t xml:space="preserve">　    　　　  第７回 QUALIERCUP栃木県U-12サッカー大会 宇河地区予選 組み合わせ </t>
    <rPh sb="10" eb="11">
      <t>ダイ</t>
    </rPh>
    <rPh sb="12" eb="13">
      <t>カイ</t>
    </rPh>
    <rPh sb="24" eb="27">
      <t>トチギケン</t>
    </rPh>
    <rPh sb="33" eb="35">
      <t>タイカイ</t>
    </rPh>
    <rPh sb="36" eb="42">
      <t>ウカワチクヨセン</t>
    </rPh>
    <rPh sb="43" eb="44">
      <t>ク</t>
    </rPh>
    <rPh sb="45" eb="46">
      <t>ア</t>
    </rPh>
    <rPh sb="49" eb="50">
      <t>アン</t>
    </rPh>
    <phoneticPr fontId="2"/>
  </si>
  <si>
    <t>開催日</t>
  </si>
  <si>
    <t>試合開始</t>
  </si>
  <si>
    <t>チーム名</t>
  </si>
  <si>
    <t>主審／副審／副審/4審</t>
    <rPh sb="10" eb="11">
      <t>シン</t>
    </rPh>
    <phoneticPr fontId="2"/>
  </si>
  <si>
    <t>－</t>
  </si>
  <si>
    <t>警告／退場</t>
  </si>
  <si>
    <t>氏名</t>
  </si>
  <si>
    <t>番号</t>
  </si>
  <si>
    <t>理由</t>
  </si>
  <si>
    <t>警告　　退場</t>
    <phoneticPr fontId="2"/>
  </si>
  <si>
    <t>警告　　退場</t>
  </si>
  <si>
    <t>第7回QUALIERCUP栃木県サッカー大会　宇河予選</t>
    <rPh sb="0" eb="1">
      <t>ダイ</t>
    </rPh>
    <rPh sb="2" eb="3">
      <t>カイ</t>
    </rPh>
    <rPh sb="13" eb="16">
      <t>トチギケン</t>
    </rPh>
    <rPh sb="20" eb="22">
      <t>タイカイ</t>
    </rPh>
    <rPh sb="23" eb="25">
      <t>ウカワ</t>
    </rPh>
    <rPh sb="25" eb="27">
      <t>ヨセン</t>
    </rPh>
    <phoneticPr fontId="2"/>
  </si>
  <si>
    <t>【監督会議：40分前】【試合時間：15分-5分-15分】</t>
    <rPh sb="9" eb="10">
      <t>マエ</t>
    </rPh>
    <phoneticPr fontId="2"/>
  </si>
  <si>
    <t>Aブロック</t>
    <phoneticPr fontId="1"/>
  </si>
  <si>
    <t>-</t>
    <phoneticPr fontId="1"/>
  </si>
  <si>
    <t>勝点</t>
    <rPh sb="0" eb="2">
      <t>カチテン</t>
    </rPh>
    <phoneticPr fontId="1"/>
  </si>
  <si>
    <t>得点</t>
    <rPh sb="0" eb="2">
      <t>トクテン</t>
    </rPh>
    <phoneticPr fontId="1"/>
  </si>
  <si>
    <t>得失点</t>
    <rPh sb="0" eb="1">
      <t>エ</t>
    </rPh>
    <rPh sb="1" eb="3">
      <t>シッテン</t>
    </rPh>
    <phoneticPr fontId="1"/>
  </si>
  <si>
    <t>順位</t>
    <rPh sb="0" eb="2">
      <t>ジュンイ</t>
    </rPh>
    <phoneticPr fontId="1"/>
  </si>
  <si>
    <t>Bブロック</t>
    <phoneticPr fontId="1"/>
  </si>
  <si>
    <t>Cブロック</t>
    <phoneticPr fontId="1"/>
  </si>
  <si>
    <t>Ｄブロック</t>
    <phoneticPr fontId="1"/>
  </si>
  <si>
    <t>Ｅブロック</t>
    <phoneticPr fontId="1"/>
  </si>
  <si>
    <t>Ｆブロック</t>
    <phoneticPr fontId="1"/>
  </si>
  <si>
    <t>Ｇブロック</t>
    <phoneticPr fontId="1"/>
  </si>
  <si>
    <t>Ｈブロック</t>
    <phoneticPr fontId="1"/>
  </si>
  <si>
    <t>時間</t>
    <rPh sb="0" eb="2">
      <t>ジカン</t>
    </rPh>
    <phoneticPr fontId="1"/>
  </si>
  <si>
    <t>1＝2</t>
    <phoneticPr fontId="1"/>
  </si>
  <si>
    <t>3＝4</t>
    <phoneticPr fontId="1"/>
  </si>
  <si>
    <t>3＝2</t>
    <phoneticPr fontId="1"/>
  </si>
  <si>
    <t>1＝4</t>
    <phoneticPr fontId="1"/>
  </si>
  <si>
    <t>1＝3</t>
    <phoneticPr fontId="1"/>
  </si>
  <si>
    <t>2＝4</t>
    <phoneticPr fontId="1"/>
  </si>
  <si>
    <t>対戦表</t>
    <rPh sb="0" eb="3">
      <t>タイセンヒョウ</t>
    </rPh>
    <phoneticPr fontId="1"/>
  </si>
  <si>
    <t>審判</t>
    <rPh sb="0" eb="2">
      <t>シンパン</t>
    </rPh>
    <phoneticPr fontId="1"/>
  </si>
  <si>
    <t>代表者サイン</t>
    <rPh sb="0" eb="3">
      <t>ダイヒョウシャ</t>
    </rPh>
    <phoneticPr fontId="1"/>
  </si>
  <si>
    <t>得　　点</t>
    <phoneticPr fontId="1"/>
  </si>
  <si>
    <t>太外枠のチームは会場担当お願いします。</t>
    <rPh sb="0" eb="1">
      <t>タイ</t>
    </rPh>
    <rPh sb="1" eb="3">
      <t>ソトワク</t>
    </rPh>
    <rPh sb="8" eb="12">
      <t>カイジョウタントウ</t>
    </rPh>
    <rPh sb="13" eb="14">
      <t>ネガ</t>
    </rPh>
    <phoneticPr fontId="1"/>
  </si>
  <si>
    <t>　第７回 QUALIER CUP 栃木県U12少年サッカー大会 栃木県大会 宇河地区予選参加チーム　一覧</t>
    <rPh sb="1" eb="2">
      <t>ダイ</t>
    </rPh>
    <rPh sb="17" eb="20">
      <t>トチギケン</t>
    </rPh>
    <rPh sb="32" eb="37">
      <t>トチギケンタイカイ</t>
    </rPh>
    <rPh sb="40" eb="42">
      <t>チク</t>
    </rPh>
    <rPh sb="44" eb="46">
      <t>サンカ</t>
    </rPh>
    <rPh sb="50" eb="52">
      <t>イチラン</t>
    </rPh>
    <phoneticPr fontId="17"/>
  </si>
  <si>
    <t>チーム　名　称</t>
    <rPh sb="4" eb="5">
      <t>ナ</t>
    </rPh>
    <rPh sb="6" eb="7">
      <t>ショウ</t>
    </rPh>
    <phoneticPr fontId="17"/>
  </si>
  <si>
    <t>東</t>
    <rPh sb="0" eb="1">
      <t>ヒガシ</t>
    </rPh>
    <phoneticPr fontId="17"/>
  </si>
  <si>
    <t>西</t>
    <rPh sb="0" eb="1">
      <t>ニシ</t>
    </rPh>
    <phoneticPr fontId="17"/>
  </si>
  <si>
    <t>ｳｴｽﾄﾌｯﾄｺﾑ　</t>
    <phoneticPr fontId="17"/>
  </si>
  <si>
    <t>部</t>
    <rPh sb="0" eb="1">
      <t>ブ</t>
    </rPh>
    <phoneticPr fontId="17"/>
  </si>
  <si>
    <t>地</t>
    <rPh sb="0" eb="1">
      <t>チ</t>
    </rPh>
    <phoneticPr fontId="17"/>
  </si>
  <si>
    <t>　</t>
    <phoneticPr fontId="17"/>
  </si>
  <si>
    <t>北</t>
    <rPh sb="0" eb="1">
      <t>キタ</t>
    </rPh>
    <phoneticPr fontId="17"/>
  </si>
  <si>
    <t>中</t>
    <rPh sb="0" eb="1">
      <t>ナカ</t>
    </rPh>
    <phoneticPr fontId="17"/>
  </si>
  <si>
    <t>S4スペランツァ</t>
    <phoneticPr fontId="17"/>
  </si>
  <si>
    <t>宝木キッカーズ</t>
    <rPh sb="0" eb="1">
      <t>タカラ</t>
    </rPh>
    <rPh sb="1" eb="2">
      <t>キ</t>
    </rPh>
    <phoneticPr fontId="1"/>
  </si>
  <si>
    <t>　☆　複数参加チーム名称は仮置きです。参加申込書にもとずき修正する。</t>
    <rPh sb="3" eb="5">
      <t>フクスウ</t>
    </rPh>
    <rPh sb="5" eb="7">
      <t>サンカ</t>
    </rPh>
    <rPh sb="10" eb="12">
      <t>メイショウ</t>
    </rPh>
    <rPh sb="13" eb="15">
      <t>カリオ</t>
    </rPh>
    <rPh sb="19" eb="21">
      <t>サンカ</t>
    </rPh>
    <rPh sb="21" eb="22">
      <t>モウ</t>
    </rPh>
    <rPh sb="22" eb="23">
      <t>コ</t>
    </rPh>
    <rPh sb="23" eb="24">
      <t>ショ</t>
    </rPh>
    <rPh sb="29" eb="31">
      <t>シュウセイ</t>
    </rPh>
    <phoneticPr fontId="17"/>
  </si>
  <si>
    <t>A・B・Cブロック</t>
  </si>
  <si>
    <t>A・B・Cブロック</t>
    <phoneticPr fontId="1"/>
  </si>
  <si>
    <t>Ⅰブロック</t>
    <phoneticPr fontId="1"/>
  </si>
  <si>
    <t>清原ＳＳＳ</t>
    <rPh sb="0" eb="2">
      <t>キヨハラ</t>
    </rPh>
    <phoneticPr fontId="1"/>
  </si>
  <si>
    <t>ＪＦＡバーモントカップ 第３１回全日本少年Ｕ－１２フットサル選手権大会</t>
    <phoneticPr fontId="1"/>
  </si>
  <si>
    <t xml:space="preserve">栃木県大会 宇河地区予選 </t>
    <phoneticPr fontId="1"/>
  </si>
  <si>
    <t>　　　　5月22日、リーグ戦　試合時間：20分（前・後半：10分）</t>
    <rPh sb="5" eb="6">
      <t>ツキ</t>
    </rPh>
    <rPh sb="8" eb="9">
      <t>ヒ</t>
    </rPh>
    <rPh sb="13" eb="14">
      <t>セン</t>
    </rPh>
    <rPh sb="15" eb="17">
      <t>シアイ</t>
    </rPh>
    <rPh sb="17" eb="19">
      <t>ジカン</t>
    </rPh>
    <rPh sb="22" eb="23">
      <t>フン</t>
    </rPh>
    <rPh sb="24" eb="25">
      <t>マエ</t>
    </rPh>
    <rPh sb="26" eb="28">
      <t>コウハン</t>
    </rPh>
    <rPh sb="31" eb="32">
      <t>フン</t>
    </rPh>
    <phoneticPr fontId="2"/>
  </si>
  <si>
    <t>Ａ</t>
    <phoneticPr fontId="1"/>
  </si>
  <si>
    <t>とちぎフットボールセンターＡ</t>
    <phoneticPr fontId="1"/>
  </si>
  <si>
    <t>とちぎフットボールセンターＢ</t>
    <phoneticPr fontId="1"/>
  </si>
  <si>
    <t>Ｂ</t>
    <phoneticPr fontId="1"/>
  </si>
  <si>
    <t>とちぎフットボールセンターＣ</t>
    <phoneticPr fontId="1"/>
  </si>
  <si>
    <t>とちぎフットボールセンターＤ</t>
    <phoneticPr fontId="1"/>
  </si>
  <si>
    <t>Ｃ</t>
    <phoneticPr fontId="1"/>
  </si>
  <si>
    <t>Ｄ</t>
    <phoneticPr fontId="1"/>
  </si>
  <si>
    <t>5＝1</t>
    <phoneticPr fontId="1"/>
  </si>
  <si>
    <t>2＝3</t>
    <phoneticPr fontId="1"/>
  </si>
  <si>
    <t>4＝5</t>
    <phoneticPr fontId="1"/>
  </si>
  <si>
    <t>2＝4</t>
    <phoneticPr fontId="1"/>
  </si>
  <si>
    <t>3＝5</t>
    <phoneticPr fontId="1"/>
  </si>
  <si>
    <t>1＝4</t>
    <phoneticPr fontId="1"/>
  </si>
  <si>
    <t>2＝5</t>
    <phoneticPr fontId="1"/>
  </si>
  <si>
    <t>3/4/3</t>
    <phoneticPr fontId="1"/>
  </si>
  <si>
    <t>1/2/1</t>
    <phoneticPr fontId="1"/>
  </si>
  <si>
    <t>4/1/4</t>
    <phoneticPr fontId="1"/>
  </si>
  <si>
    <t>2/3/2</t>
    <phoneticPr fontId="1"/>
  </si>
  <si>
    <t>4/2/4</t>
    <phoneticPr fontId="1"/>
  </si>
  <si>
    <t>1/3/1</t>
    <phoneticPr fontId="1"/>
  </si>
  <si>
    <t>3/4/5</t>
    <phoneticPr fontId="1"/>
  </si>
  <si>
    <t>4/2/3</t>
    <phoneticPr fontId="1"/>
  </si>
  <si>
    <t>1/5/4</t>
    <phoneticPr fontId="1"/>
  </si>
  <si>
    <t>2/3/1</t>
    <phoneticPr fontId="1"/>
  </si>
  <si>
    <t>5/1/3</t>
    <phoneticPr fontId="1"/>
  </si>
  <si>
    <t>1/4/2</t>
    <phoneticPr fontId="1"/>
  </si>
  <si>
    <t>2/3/5</t>
    <phoneticPr fontId="1"/>
  </si>
  <si>
    <t>3/1/4</t>
    <phoneticPr fontId="1"/>
  </si>
  <si>
    <t>5/2/1</t>
    <phoneticPr fontId="1"/>
  </si>
  <si>
    <t>4/5/2</t>
    <phoneticPr fontId="1"/>
  </si>
  <si>
    <t>タイムスケジュール（２２日）</t>
    <rPh sb="12" eb="13">
      <t>ニチ</t>
    </rPh>
    <phoneticPr fontId="1"/>
  </si>
  <si>
    <t>タイムスケジュール（２３日）</t>
    <rPh sb="12" eb="13">
      <t>ニチ</t>
    </rPh>
    <phoneticPr fontId="1"/>
  </si>
  <si>
    <t>4チーム（１位リーグ/２位リーグ）</t>
    <rPh sb="6" eb="7">
      <t>イ</t>
    </rPh>
    <rPh sb="12" eb="13">
      <t>イ</t>
    </rPh>
    <phoneticPr fontId="1"/>
  </si>
  <si>
    <t>4チーム（３位リーグ）</t>
    <rPh sb="6" eb="7">
      <t>イ</t>
    </rPh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</si>
  <si>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</si>
  <si>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</si>
  <si>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</si>
  <si>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>４位</t>
    <rPh sb="1" eb="2">
      <t>イ</t>
    </rPh>
    <phoneticPr fontId="1"/>
  </si>
  <si>
    <t>Ａ1</t>
    <phoneticPr fontId="1"/>
  </si>
  <si>
    <t>Ｂ１</t>
    <phoneticPr fontId="1"/>
  </si>
  <si>
    <t>Ｃ１</t>
    <phoneticPr fontId="1"/>
  </si>
  <si>
    <t>Ｄ１</t>
    <phoneticPr fontId="1"/>
  </si>
  <si>
    <t>Ａ２</t>
    <phoneticPr fontId="1"/>
  </si>
  <si>
    <t>Ａ３</t>
    <phoneticPr fontId="1"/>
  </si>
  <si>
    <t>Ｂ２</t>
    <phoneticPr fontId="1"/>
  </si>
  <si>
    <t>Ｃ２</t>
    <phoneticPr fontId="1"/>
  </si>
  <si>
    <t>Ｄ２</t>
    <phoneticPr fontId="1"/>
  </si>
  <si>
    <t>Ｂ３</t>
    <phoneticPr fontId="1"/>
  </si>
  <si>
    <t>Ｃ３</t>
    <phoneticPr fontId="1"/>
  </si>
  <si>
    <t>Ｄ３</t>
    <phoneticPr fontId="1"/>
  </si>
  <si>
    <t>Ｄ４</t>
    <phoneticPr fontId="1"/>
  </si>
  <si>
    <t>Ｂ４</t>
    <phoneticPr fontId="1"/>
  </si>
  <si>
    <t>体育館ＡＭ</t>
    <rPh sb="0" eb="3">
      <t>タイイクカン</t>
    </rPh>
    <phoneticPr fontId="1"/>
  </si>
  <si>
    <t>体育館ＰＭ</t>
    <rPh sb="0" eb="3">
      <t>タイイクカン</t>
    </rPh>
    <phoneticPr fontId="1"/>
  </si>
  <si>
    <t>ＪＦＡバーモントカップ 第３１回全日本少年Ｕ－１２フットサル選手権大会</t>
    <phoneticPr fontId="1"/>
  </si>
  <si>
    <t>ＪＦＡバーモントカップ 第３１回全日本少年Ｕ－１２フットサル選手権大会宇河予選</t>
    <rPh sb="35" eb="36">
      <t>ウ</t>
    </rPh>
    <rPh sb="36" eb="37">
      <t>カワ</t>
    </rPh>
    <rPh sb="37" eb="39">
      <t>ヨセン</t>
    </rPh>
    <phoneticPr fontId="1"/>
  </si>
  <si>
    <t>Ａブロック</t>
    <phoneticPr fontId="1"/>
  </si>
  <si>
    <t>順位決定リーグ</t>
    <rPh sb="0" eb="2">
      <t>ジュンイ</t>
    </rPh>
    <rPh sb="2" eb="4">
      <t>ケッテイ</t>
    </rPh>
    <phoneticPr fontId="1"/>
  </si>
  <si>
    <t>２位リーグ</t>
    <rPh sb="1" eb="2">
      <t>イ</t>
    </rPh>
    <phoneticPr fontId="1"/>
  </si>
  <si>
    <t>３位リーグ</t>
    <rPh sb="1" eb="2">
      <t>イ</t>
    </rPh>
    <phoneticPr fontId="1"/>
  </si>
  <si>
    <t>ともぞうSC</t>
    <phoneticPr fontId="17"/>
  </si>
  <si>
    <t>ともぞうSCU12</t>
    <phoneticPr fontId="17"/>
  </si>
  <si>
    <t>国本JSC</t>
    <rPh sb="0" eb="2">
      <t>クニモト</t>
    </rPh>
    <phoneticPr fontId="17"/>
  </si>
  <si>
    <t>昭和・戸祭SC</t>
    <rPh sb="0" eb="2">
      <t>ショウワ</t>
    </rPh>
    <rPh sb="3" eb="5">
      <t>トマツリ</t>
    </rPh>
    <phoneticPr fontId="17"/>
  </si>
  <si>
    <t>SUGAO ＳＣ</t>
    <phoneticPr fontId="17"/>
  </si>
  <si>
    <t>カテｯト白沢ＳＳ</t>
    <phoneticPr fontId="1"/>
  </si>
  <si>
    <t>ＩＳＯ　ＳＣ</t>
    <phoneticPr fontId="17"/>
  </si>
  <si>
    <t>ＦＣグランディールＳ</t>
    <phoneticPr fontId="17"/>
  </si>
  <si>
    <t>ＦＣグランディールＮ</t>
    <phoneticPr fontId="17"/>
  </si>
  <si>
    <t>　☆　4月24日 現在、宇河地区予選参加チーム17チーム 。</t>
    <rPh sb="4" eb="5">
      <t>ツキ</t>
    </rPh>
    <rPh sb="7" eb="8">
      <t>ヒ</t>
    </rPh>
    <rPh sb="9" eb="11">
      <t>ゲンザイ</t>
    </rPh>
    <rPh sb="12" eb="20">
      <t>ウガワチクヨセンサンカ</t>
    </rPh>
    <phoneticPr fontId="17"/>
  </si>
  <si>
    <t>4/3/4</t>
    <phoneticPr fontId="1"/>
  </si>
  <si>
    <t>1/4/1</t>
    <phoneticPr fontId="1"/>
  </si>
  <si>
    <t>2/1/2</t>
    <phoneticPr fontId="1"/>
  </si>
  <si>
    <t>3/2/3</t>
    <phoneticPr fontId="1"/>
  </si>
  <si>
    <t>ともぞうＳＣ</t>
    <phoneticPr fontId="1"/>
  </si>
  <si>
    <t>ＦＣグランディールＳ</t>
    <phoneticPr fontId="1"/>
  </si>
  <si>
    <t>カテット白沢ＳＳ</t>
    <rPh sb="4" eb="6">
      <t>シラサワ</t>
    </rPh>
    <phoneticPr fontId="1"/>
  </si>
  <si>
    <t>ＳＵＧＡＯ　ＳＣ</t>
    <phoneticPr fontId="1"/>
  </si>
  <si>
    <t>昭和・戸祭ＳＣ</t>
    <rPh sb="0" eb="2">
      <t>ショウワ</t>
    </rPh>
    <rPh sb="3" eb="5">
      <t>トマツリ</t>
    </rPh>
    <phoneticPr fontId="1"/>
  </si>
  <si>
    <t>国本ＪＳＣ</t>
    <rPh sb="0" eb="2">
      <t>クニモト</t>
    </rPh>
    <phoneticPr fontId="1"/>
  </si>
  <si>
    <t>宝木キッカーズ</t>
    <rPh sb="0" eb="1">
      <t>タカラ</t>
    </rPh>
    <rPh sb="1" eb="2">
      <t>キ</t>
    </rPh>
    <phoneticPr fontId="1"/>
  </si>
  <si>
    <t>ＩＳＯ　ＳＣ</t>
    <phoneticPr fontId="1"/>
  </si>
  <si>
    <t>富士見ＳＳＳＵ11</t>
    <rPh sb="0" eb="3">
      <t>フジミ</t>
    </rPh>
    <phoneticPr fontId="1"/>
  </si>
  <si>
    <t>ともぞうＳＣＵ12</t>
    <phoneticPr fontId="1"/>
  </si>
  <si>
    <t>Ｓ４スペランツァ</t>
    <phoneticPr fontId="1"/>
  </si>
  <si>
    <t>ブラットレスＳＳ</t>
    <phoneticPr fontId="1"/>
  </si>
  <si>
    <t>ＦＣみらい</t>
    <phoneticPr fontId="1"/>
  </si>
  <si>
    <t>ウエストフットコム</t>
    <phoneticPr fontId="1"/>
  </si>
  <si>
    <t>清原ＳＳＳ</t>
    <rPh sb="0" eb="2">
      <t>キヨハラ</t>
    </rPh>
    <phoneticPr fontId="1"/>
  </si>
  <si>
    <t>富士見ＳＳＳＵ12</t>
    <rPh sb="0" eb="3">
      <t>フジミ</t>
    </rPh>
    <phoneticPr fontId="1"/>
  </si>
  <si>
    <t>ＦＣグランディールＮ</t>
    <phoneticPr fontId="1"/>
  </si>
  <si>
    <t>ともぞうＳＣ</t>
    <phoneticPr fontId="1"/>
  </si>
  <si>
    <t>Ｂブロック</t>
    <phoneticPr fontId="1"/>
  </si>
  <si>
    <t>とちぎフットボールセンターＡ</t>
    <phoneticPr fontId="1"/>
  </si>
  <si>
    <t>ＩＳＯ　ＳＣ</t>
    <phoneticPr fontId="1"/>
  </si>
  <si>
    <t>とちぎフットボールセンターＣ</t>
    <phoneticPr fontId="1"/>
  </si>
  <si>
    <t>Ｃブロック</t>
    <phoneticPr fontId="1"/>
  </si>
  <si>
    <t>Ｓ４スペランツァ</t>
    <phoneticPr fontId="1"/>
  </si>
  <si>
    <t>ともぞうＳＣＵ12</t>
    <phoneticPr fontId="1"/>
  </si>
  <si>
    <t>ブラットレスＳＳ</t>
    <phoneticPr fontId="1"/>
  </si>
  <si>
    <t>Ｄブロック</t>
    <phoneticPr fontId="1"/>
  </si>
  <si>
    <t>【監督会議：40分前】【試合時間：10分-3分-10分】</t>
    <rPh sb="9" eb="10">
      <t>マエ</t>
    </rPh>
    <phoneticPr fontId="2"/>
  </si>
  <si>
    <t>主審／副審/4審</t>
    <rPh sb="7" eb="8">
      <t>シン</t>
    </rPh>
    <phoneticPr fontId="2"/>
  </si>
  <si>
    <t>3/4/3</t>
    <phoneticPr fontId="1"/>
  </si>
  <si>
    <t>1/2/1</t>
    <phoneticPr fontId="1"/>
  </si>
  <si>
    <t>4/1/4</t>
    <phoneticPr fontId="1"/>
  </si>
  <si>
    <t>2/3/2</t>
    <phoneticPr fontId="1"/>
  </si>
  <si>
    <t>4/2/4</t>
    <phoneticPr fontId="1"/>
  </si>
  <si>
    <t>1/3/1</t>
    <phoneticPr fontId="1"/>
  </si>
  <si>
    <t>ＦＣグランディールＳ</t>
    <phoneticPr fontId="1"/>
  </si>
  <si>
    <t>ＦＣグランディールＳ</t>
    <phoneticPr fontId="1"/>
  </si>
  <si>
    <t>カテット白沢ＳＳ</t>
    <phoneticPr fontId="1"/>
  </si>
  <si>
    <t>ともぞうＳＣ</t>
    <phoneticPr fontId="1"/>
  </si>
  <si>
    <t>ＳＵＧＡＯ　ＳＣ</t>
    <phoneticPr fontId="1"/>
  </si>
  <si>
    <t>4/3/4</t>
    <phoneticPr fontId="1"/>
  </si>
  <si>
    <t>1/4/1</t>
    <phoneticPr fontId="1"/>
  </si>
  <si>
    <t>3/2/3</t>
    <phoneticPr fontId="1"/>
  </si>
  <si>
    <t>2/1/2</t>
    <phoneticPr fontId="1"/>
  </si>
  <si>
    <t>4チームリーグ（Ａ）</t>
    <phoneticPr fontId="1"/>
  </si>
  <si>
    <t>4チームリーグ（Ｂ，Ｃ）</t>
    <phoneticPr fontId="1"/>
  </si>
  <si>
    <t>５チームリーグ（Ｄ）</t>
    <phoneticPr fontId="1"/>
  </si>
  <si>
    <t>とちぎフットボールセンターＤ</t>
    <phoneticPr fontId="1"/>
  </si>
  <si>
    <t>Ｄブロック</t>
    <phoneticPr fontId="1"/>
  </si>
  <si>
    <t>ＦＣみらい</t>
    <phoneticPr fontId="1"/>
  </si>
  <si>
    <t>ウエストフットコム</t>
    <phoneticPr fontId="1"/>
  </si>
  <si>
    <t>ウエストフットコム</t>
    <phoneticPr fontId="1"/>
  </si>
  <si>
    <t>清原ＳＳＳ</t>
    <rPh sb="0" eb="2">
      <t>キヨハラ</t>
    </rPh>
    <phoneticPr fontId="1"/>
  </si>
  <si>
    <t>富士見ＳＳＳＵ12</t>
    <rPh sb="0" eb="3">
      <t>フジミ</t>
    </rPh>
    <phoneticPr fontId="1"/>
  </si>
  <si>
    <t>ＦＣグランディールＮ</t>
    <phoneticPr fontId="1"/>
  </si>
  <si>
    <t>ＦＣグランディールＮ</t>
    <phoneticPr fontId="1"/>
  </si>
  <si>
    <t>3/4/5</t>
    <phoneticPr fontId="1"/>
  </si>
  <si>
    <t>5/2/1</t>
    <phoneticPr fontId="1"/>
  </si>
  <si>
    <t>4/2/3</t>
    <phoneticPr fontId="1"/>
  </si>
  <si>
    <t>1/5/4</t>
    <phoneticPr fontId="1"/>
  </si>
  <si>
    <t>2/3/1</t>
    <phoneticPr fontId="1"/>
  </si>
  <si>
    <t>4/5/2</t>
    <phoneticPr fontId="1"/>
  </si>
  <si>
    <t>5/1/3</t>
    <phoneticPr fontId="1"/>
  </si>
  <si>
    <t>1/4/2</t>
    <phoneticPr fontId="1"/>
  </si>
  <si>
    <t>2/3/5</t>
    <phoneticPr fontId="1"/>
  </si>
  <si>
    <t>3/1/4</t>
    <phoneticPr fontId="1"/>
  </si>
  <si>
    <t>ＦＣみらい</t>
    <phoneticPr fontId="1"/>
  </si>
  <si>
    <t>ＦＣみらい</t>
    <phoneticPr fontId="1"/>
  </si>
  <si>
    <t>清原ＳＳＳ</t>
    <rPh sb="0" eb="1">
      <t>キヨハラ</t>
    </rPh>
    <phoneticPr fontId="1"/>
  </si>
  <si>
    <t xml:space="preserve">FC みらい </t>
    <phoneticPr fontId="17"/>
  </si>
  <si>
    <t>富士見ＳＳＳＵ12</t>
    <rPh sb="0" eb="3">
      <t>フジミ</t>
    </rPh>
    <phoneticPr fontId="17"/>
  </si>
  <si>
    <t>富士見ＳＳＳＵ11</t>
    <rPh sb="0" eb="3">
      <t>フジミ</t>
    </rPh>
    <phoneticPr fontId="17"/>
  </si>
  <si>
    <t>ブラッドレスＳＳ</t>
    <phoneticPr fontId="17"/>
  </si>
  <si>
    <t>Ｄ５</t>
    <phoneticPr fontId="1"/>
  </si>
  <si>
    <t>Ｃ４</t>
    <phoneticPr fontId="1"/>
  </si>
  <si>
    <t>○</t>
    <phoneticPr fontId="1"/>
  </si>
  <si>
    <t>○</t>
    <phoneticPr fontId="1"/>
  </si>
  <si>
    <t>×</t>
    <phoneticPr fontId="1"/>
  </si>
  <si>
    <t>×</t>
    <phoneticPr fontId="1"/>
  </si>
  <si>
    <t>４チーム（４位リーグ）</t>
    <rPh sb="6" eb="7">
      <t>イ</t>
    </rPh>
    <phoneticPr fontId="1"/>
  </si>
  <si>
    <t>1＝3</t>
    <phoneticPr fontId="1"/>
  </si>
  <si>
    <t>2＝4</t>
    <phoneticPr fontId="1"/>
  </si>
  <si>
    <t>4位リーグ</t>
    <rPh sb="1" eb="2">
      <t>イ</t>
    </rPh>
    <phoneticPr fontId="1"/>
  </si>
  <si>
    <t>〇</t>
    <phoneticPr fontId="1"/>
  </si>
  <si>
    <t>-</t>
    <phoneticPr fontId="1"/>
  </si>
  <si>
    <t>カテット白沢SS</t>
    <rPh sb="4" eb="6">
      <t>シラサワ</t>
    </rPh>
    <phoneticPr fontId="1"/>
  </si>
  <si>
    <t>岩瀬　颯汰　</t>
    <rPh sb="0" eb="2">
      <t>イワセ</t>
    </rPh>
    <rPh sb="3" eb="5">
      <t>ソウタ</t>
    </rPh>
    <phoneticPr fontId="1"/>
  </si>
  <si>
    <t>後ろからのチャージ</t>
    <rPh sb="0" eb="1">
      <t>ウシ</t>
    </rPh>
    <phoneticPr fontId="1"/>
  </si>
  <si>
    <t>△</t>
    <phoneticPr fontId="1"/>
  </si>
  <si>
    <t>×</t>
    <phoneticPr fontId="1"/>
  </si>
  <si>
    <t>‐</t>
    <phoneticPr fontId="1"/>
  </si>
  <si>
    <r>
      <t>　</t>
    </r>
    <r>
      <rPr>
        <sz val="11"/>
        <color theme="1"/>
        <rFont val="Calibri"/>
        <family val="3"/>
      </rPr>
      <t>×</t>
    </r>
    <phoneticPr fontId="1"/>
  </si>
  <si>
    <t>1主審／2主審／３審</t>
    <rPh sb="5" eb="7">
      <t>シュシン</t>
    </rPh>
    <rPh sb="9" eb="10">
      <t>シン</t>
    </rPh>
    <phoneticPr fontId="2"/>
  </si>
  <si>
    <t>富士見小体育館</t>
    <rPh sb="0" eb="3">
      <t>フジミ</t>
    </rPh>
    <rPh sb="3" eb="4">
      <t>ショウ</t>
    </rPh>
    <rPh sb="4" eb="7">
      <t>タイイクカン</t>
    </rPh>
    <phoneticPr fontId="1"/>
  </si>
  <si>
    <t>国本中央小体育館</t>
    <rPh sb="0" eb="2">
      <t>クニモト</t>
    </rPh>
    <rPh sb="2" eb="4">
      <t>チュウオウ</t>
    </rPh>
    <rPh sb="4" eb="5">
      <t>ショウ</t>
    </rPh>
    <rPh sb="5" eb="8">
      <t>タイイクカン</t>
    </rPh>
    <phoneticPr fontId="1"/>
  </si>
  <si>
    <t>国本JSC</t>
    <rPh sb="0" eb="2">
      <t>クニモト</t>
    </rPh>
    <phoneticPr fontId="1"/>
  </si>
  <si>
    <t>1/2/1</t>
  </si>
  <si>
    <t>4/1/4</t>
  </si>
  <si>
    <t>2/3/2</t>
  </si>
  <si>
    <t>4/2/4</t>
  </si>
  <si>
    <t>1/3/1</t>
  </si>
  <si>
    <t>富士見SSSU11</t>
    <rPh sb="0" eb="3">
      <t>フジミ</t>
    </rPh>
    <phoneticPr fontId="1"/>
  </si>
  <si>
    <t>グランディール N</t>
    <phoneticPr fontId="1"/>
  </si>
  <si>
    <t>３/４/３</t>
    <phoneticPr fontId="1"/>
  </si>
  <si>
    <t>４/１/４</t>
    <phoneticPr fontId="1"/>
  </si>
  <si>
    <t>２/３/２</t>
    <phoneticPr fontId="1"/>
  </si>
  <si>
    <t>富士見ＳＳＳ</t>
    <rPh sb="0" eb="3">
      <t>フジミ</t>
    </rPh>
    <phoneticPr fontId="1"/>
  </si>
  <si>
    <t>国本ＪＳＣ</t>
    <rPh sb="0" eb="2">
      <t>クニモト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</si>
</sst>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&quot;;@"/>
    <numFmt numFmtId="177" formatCode="yyyy&quot;年&quot;m&quot;月&quot;d&quot;日&quot;;@"/>
    <numFmt numFmtId="178" formatCode="\(aaa\)"/>
    <numFmt numFmtId="179" formatCode="#,###"/>
  </numFmts>
  <fonts count="2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1"/>
      <color theme="1"/>
      <name val="游ゴシック"/>
      <family val="3"/>
      <charset val="128"/>
      <scheme val="minor"/>
    </font>
    <font>
      <sz val="20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i/>
      <u/>
      <sz val="12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sz val="10"/>
      <color theme="1"/>
      <name val="游ゴシック"/>
      <family val="2"/>
      <charset val="128"/>
      <scheme val="minor"/>
    </font>
    <font>
      <sz val="6"/>
      <name val="Yu Gothic"/>
      <family val="3"/>
      <charset val="128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rgb="FFFF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  <font>
      <sz val="16"/>
      <color rgb="FFFF0000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1"/>
      <color theme="1"/>
      <name val="Calibri"/>
      <family val="3"/>
    </font>
    <font>
      <sz val="11"/>
      <color theme="1"/>
      <name val="Calibri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443">
    <xf numFmtId="0" fontId="0" fillId="0" borderId="0" xfId="0">
      <alignment vertical="center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6" fillId="0" borderId="0" xfId="1" applyFont="1">
      <alignment vertical="center"/>
    </xf>
    <xf numFmtId="0" fontId="3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176" fontId="8" fillId="0" borderId="0" xfId="1" applyNumberFormat="1" applyFont="1">
      <alignment vertical="center"/>
    </xf>
    <xf numFmtId="0" fontId="7" fillId="0" borderId="0" xfId="1" applyFont="1">
      <alignment vertical="center"/>
    </xf>
    <xf numFmtId="0" fontId="6" fillId="2" borderId="8" xfId="1" applyFont="1" applyFill="1" applyBorder="1">
      <alignment vertical="center"/>
    </xf>
    <xf numFmtId="0" fontId="6" fillId="2" borderId="9" xfId="1" applyFont="1" applyFill="1" applyBorder="1">
      <alignment vertical="center"/>
    </xf>
    <xf numFmtId="0" fontId="6" fillId="2" borderId="10" xfId="1" applyFont="1" applyFill="1" applyBorder="1">
      <alignment vertical="center"/>
    </xf>
    <xf numFmtId="0" fontId="5" fillId="0" borderId="0" xfId="1" applyFont="1" applyAlignment="1">
      <alignment vertical="center"/>
    </xf>
    <xf numFmtId="0" fontId="3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0" xfId="0" applyFont="1" applyBorder="1">
      <alignment vertical="center"/>
    </xf>
    <xf numFmtId="179" fontId="6" fillId="0" borderId="36" xfId="1" applyNumberFormat="1" applyFont="1" applyBorder="1">
      <alignment vertical="center"/>
    </xf>
    <xf numFmtId="179" fontId="6" fillId="0" borderId="10" xfId="1" applyNumberFormat="1" applyFont="1" applyBorder="1">
      <alignment vertical="center"/>
    </xf>
    <xf numFmtId="0" fontId="3" fillId="0" borderId="35" xfId="1" applyNumberFormat="1" applyFont="1" applyBorder="1" applyAlignment="1">
      <alignment horizontal="center" vertical="center" shrinkToFit="1"/>
    </xf>
    <xf numFmtId="0" fontId="3" fillId="0" borderId="35" xfId="1" quotePrefix="1" applyNumberFormat="1" applyFont="1" applyBorder="1" applyAlignment="1">
      <alignment horizontal="center" vertical="center" shrinkToFit="1"/>
    </xf>
    <xf numFmtId="0" fontId="3" fillId="0" borderId="2" xfId="1" applyNumberFormat="1" applyFont="1" applyBorder="1" applyAlignment="1">
      <alignment horizontal="center" vertical="center" shrinkToFit="1"/>
    </xf>
    <xf numFmtId="0" fontId="3" fillId="0" borderId="2" xfId="1" quotePrefix="1" applyNumberFormat="1" applyFont="1" applyBorder="1" applyAlignment="1">
      <alignment horizontal="center" vertical="center" shrinkToFit="1"/>
    </xf>
    <xf numFmtId="0" fontId="3" fillId="0" borderId="23" xfId="1" applyNumberFormat="1" applyFont="1" applyBorder="1" applyAlignment="1">
      <alignment horizontal="center" vertical="center" shrinkToFit="1"/>
    </xf>
    <xf numFmtId="0" fontId="3" fillId="0" borderId="23" xfId="1" quotePrefix="1" applyNumberFormat="1" applyFont="1" applyBorder="1" applyAlignment="1">
      <alignment horizontal="center" vertical="center" shrinkToFit="1"/>
    </xf>
    <xf numFmtId="0" fontId="3" fillId="0" borderId="26" xfId="1" applyNumberFormat="1" applyFont="1" applyBorder="1" applyAlignment="1">
      <alignment horizontal="center" vertical="center" shrinkToFit="1"/>
    </xf>
    <xf numFmtId="0" fontId="3" fillId="0" borderId="26" xfId="1" quotePrefix="1" applyNumberFormat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2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5" fillId="0" borderId="0" xfId="0" applyFont="1">
      <alignment vertical="center"/>
    </xf>
    <xf numFmtId="179" fontId="6" fillId="0" borderId="46" xfId="1" applyNumberFormat="1" applyFont="1" applyBorder="1">
      <alignment vertical="center"/>
    </xf>
    <xf numFmtId="0" fontId="6" fillId="0" borderId="25" xfId="1" applyFont="1" applyBorder="1" applyAlignment="1">
      <alignment horizontal="center" vertical="center"/>
    </xf>
    <xf numFmtId="179" fontId="6" fillId="0" borderId="40" xfId="1" applyNumberFormat="1" applyFont="1" applyBorder="1">
      <alignment vertical="center"/>
    </xf>
    <xf numFmtId="0" fontId="6" fillId="2" borderId="39" xfId="1" applyFont="1" applyFill="1" applyBorder="1">
      <alignment vertical="center"/>
    </xf>
    <xf numFmtId="0" fontId="6" fillId="2" borderId="25" xfId="1" applyFont="1" applyFill="1" applyBorder="1">
      <alignment vertical="center"/>
    </xf>
    <xf numFmtId="0" fontId="6" fillId="2" borderId="40" xfId="1" applyFont="1" applyFill="1" applyBorder="1">
      <alignment vertical="center"/>
    </xf>
    <xf numFmtId="0" fontId="6" fillId="2" borderId="20" xfId="1" applyFont="1" applyFill="1" applyBorder="1">
      <alignment vertical="center"/>
    </xf>
    <xf numFmtId="0" fontId="6" fillId="2" borderId="6" xfId="1" applyFont="1" applyFill="1" applyBorder="1">
      <alignment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3" xfId="1" applyFont="1" applyFill="1" applyBorder="1">
      <alignment vertical="center"/>
    </xf>
    <xf numFmtId="179" fontId="6" fillId="0" borderId="49" xfId="1" applyNumberFormat="1" applyFont="1" applyBorder="1">
      <alignment vertical="center"/>
    </xf>
    <xf numFmtId="0" fontId="6" fillId="0" borderId="6" xfId="1" applyFont="1" applyBorder="1" applyAlignment="1">
      <alignment horizontal="center" vertical="center"/>
    </xf>
    <xf numFmtId="179" fontId="6" fillId="0" borderId="3" xfId="1" applyNumberFormat="1" applyFont="1" applyBorder="1">
      <alignment vertical="center"/>
    </xf>
    <xf numFmtId="0" fontId="6" fillId="2" borderId="37" xfId="1" applyFont="1" applyFill="1" applyBorder="1">
      <alignment vertical="center"/>
    </xf>
    <xf numFmtId="0" fontId="6" fillId="2" borderId="17" xfId="1" applyFont="1" applyFill="1" applyBorder="1">
      <alignment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38" xfId="1" applyFont="1" applyFill="1" applyBorder="1">
      <alignment vertical="center"/>
    </xf>
    <xf numFmtId="179" fontId="6" fillId="0" borderId="57" xfId="1" applyNumberFormat="1" applyFont="1" applyBorder="1">
      <alignment vertical="center"/>
    </xf>
    <xf numFmtId="0" fontId="6" fillId="0" borderId="17" xfId="1" applyFont="1" applyBorder="1" applyAlignment="1">
      <alignment horizontal="center" vertical="center"/>
    </xf>
    <xf numFmtId="179" fontId="6" fillId="0" borderId="38" xfId="1" applyNumberFormat="1" applyFont="1" applyBorder="1">
      <alignment vertical="center"/>
    </xf>
    <xf numFmtId="0" fontId="0" fillId="0" borderId="0" xfId="0" applyAlignment="1"/>
    <xf numFmtId="0" fontId="0" fillId="0" borderId="8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vertical="center" shrinkToFit="1"/>
    </xf>
    <xf numFmtId="0" fontId="3" fillId="0" borderId="1" xfId="0" applyFont="1" applyBorder="1" applyAlignment="1">
      <alignment horizontal="left" vertical="center" indent="1" shrinkToFit="1"/>
    </xf>
    <xf numFmtId="0" fontId="3" fillId="0" borderId="0" xfId="0" applyFont="1" applyAlignment="1">
      <alignment horizontal="left" vertical="center" indent="1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4" fillId="0" borderId="0" xfId="1" applyFont="1" applyAlignment="1">
      <alignment vertical="center"/>
    </xf>
    <xf numFmtId="0" fontId="3" fillId="0" borderId="21" xfId="1" applyNumberFormat="1" applyFont="1" applyBorder="1" applyAlignment="1">
      <alignment horizontal="center" vertical="center" shrinkToFit="1"/>
    </xf>
    <xf numFmtId="0" fontId="3" fillId="0" borderId="21" xfId="1" quotePrefix="1" applyNumberFormat="1" applyFont="1" applyBorder="1" applyAlignment="1">
      <alignment horizontal="center" vertical="center" shrinkToFit="1"/>
    </xf>
    <xf numFmtId="0" fontId="3" fillId="0" borderId="6" xfId="1" applyNumberFormat="1" applyFont="1" applyBorder="1" applyAlignment="1">
      <alignment horizontal="center" vertical="center" shrinkToFit="1"/>
    </xf>
    <xf numFmtId="0" fontId="3" fillId="0" borderId="6" xfId="1" quotePrefix="1" applyNumberFormat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 shrinkToFit="1"/>
    </xf>
    <xf numFmtId="0" fontId="12" fillId="0" borderId="0" xfId="1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indent="1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indent="1" shrinkToFit="1"/>
    </xf>
    <xf numFmtId="0" fontId="3" fillId="0" borderId="0" xfId="0" applyFont="1" applyBorder="1" applyAlignment="1">
      <alignment vertical="center" shrinkToFit="1"/>
    </xf>
    <xf numFmtId="49" fontId="10" fillId="0" borderId="0" xfId="0" applyNumberFormat="1" applyFont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14" fillId="0" borderId="6" xfId="1" applyFont="1" applyBorder="1" applyAlignment="1">
      <alignment vertical="center"/>
    </xf>
    <xf numFmtId="0" fontId="7" fillId="0" borderId="0" xfId="1" applyFont="1" applyBorder="1" applyAlignment="1">
      <alignment horizontal="center" vertical="center" shrinkToFit="1"/>
    </xf>
    <xf numFmtId="20" fontId="10" fillId="0" borderId="0" xfId="1" applyNumberFormat="1" applyFont="1" applyBorder="1" applyAlignment="1">
      <alignment horizontal="center" vertical="center" shrinkToFit="1"/>
    </xf>
    <xf numFmtId="0" fontId="10" fillId="0" borderId="0" xfId="1" applyNumberFormat="1" applyFont="1" applyBorder="1" applyAlignment="1">
      <alignment horizontal="center" vertical="center" shrinkToFit="1"/>
    </xf>
    <xf numFmtId="0" fontId="3" fillId="0" borderId="0" xfId="1" applyNumberFormat="1" applyFont="1" applyBorder="1" applyAlignment="1">
      <alignment horizontal="center" vertical="center" shrinkToFit="1"/>
    </xf>
    <xf numFmtId="0" fontId="3" fillId="0" borderId="0" xfId="1" quotePrefix="1" applyNumberFormat="1" applyFont="1" applyBorder="1" applyAlignment="1">
      <alignment horizontal="center" vertical="center" shrinkToFit="1"/>
    </xf>
    <xf numFmtId="0" fontId="11" fillId="0" borderId="0" xfId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 shrinkToFit="1"/>
    </xf>
    <xf numFmtId="179" fontId="3" fillId="0" borderId="0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58" xfId="1" applyNumberFormat="1" applyFont="1" applyBorder="1" applyAlignment="1">
      <alignment horizontal="center" vertical="center" shrinkToFit="1"/>
    </xf>
    <xf numFmtId="0" fontId="3" fillId="0" borderId="58" xfId="1" quotePrefix="1" applyNumberFormat="1" applyFont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/>
    </xf>
    <xf numFmtId="0" fontId="3" fillId="0" borderId="21" xfId="0" applyFont="1" applyBorder="1">
      <alignment vertical="center"/>
    </xf>
    <xf numFmtId="0" fontId="22" fillId="0" borderId="23" xfId="1" applyNumberFormat="1" applyFont="1" applyBorder="1" applyAlignment="1">
      <alignment horizontal="center" vertical="center" shrinkToFit="1"/>
    </xf>
    <xf numFmtId="0" fontId="22" fillId="0" borderId="23" xfId="1" quotePrefix="1" applyNumberFormat="1" applyFont="1" applyBorder="1" applyAlignment="1">
      <alignment horizontal="center" vertical="center" shrinkToFit="1"/>
    </xf>
    <xf numFmtId="0" fontId="22" fillId="0" borderId="2" xfId="1" applyNumberFormat="1" applyFont="1" applyBorder="1" applyAlignment="1">
      <alignment horizontal="center" vertical="center" shrinkToFit="1"/>
    </xf>
    <xf numFmtId="0" fontId="22" fillId="0" borderId="2" xfId="1" quotePrefix="1" applyNumberFormat="1" applyFont="1" applyBorder="1" applyAlignment="1">
      <alignment horizontal="center" vertical="center" shrinkToFit="1"/>
    </xf>
    <xf numFmtId="0" fontId="22" fillId="0" borderId="26" xfId="1" applyNumberFormat="1" applyFont="1" applyBorder="1" applyAlignment="1">
      <alignment horizontal="center" vertical="center" shrinkToFit="1"/>
    </xf>
    <xf numFmtId="0" fontId="22" fillId="0" borderId="26" xfId="1" quotePrefix="1" applyNumberFormat="1" applyFont="1" applyBorder="1" applyAlignment="1">
      <alignment horizontal="center" vertical="center" shrinkToFit="1"/>
    </xf>
    <xf numFmtId="20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 shrinkToFit="1"/>
    </xf>
    <xf numFmtId="0" fontId="6" fillId="0" borderId="6" xfId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shrinkToFit="1"/>
    </xf>
    <xf numFmtId="0" fontId="26" fillId="0" borderId="3" xfId="1" applyNumberFormat="1" applyFont="1" applyBorder="1">
      <alignment vertical="center"/>
    </xf>
    <xf numFmtId="0" fontId="6" fillId="0" borderId="36" xfId="1" applyNumberFormat="1" applyFont="1" applyBorder="1">
      <alignment vertical="center"/>
    </xf>
    <xf numFmtId="0" fontId="6" fillId="0" borderId="46" xfId="1" applyNumberFormat="1" applyFont="1" applyBorder="1">
      <alignment vertical="center"/>
    </xf>
    <xf numFmtId="0" fontId="6" fillId="0" borderId="10" xfId="1" applyNumberFormat="1" applyFont="1" applyBorder="1">
      <alignment vertical="center"/>
    </xf>
    <xf numFmtId="0" fontId="6" fillId="2" borderId="20" xfId="1" applyNumberFormat="1" applyFont="1" applyFill="1" applyBorder="1">
      <alignment vertical="center"/>
    </xf>
    <xf numFmtId="0" fontId="6" fillId="2" borderId="6" xfId="1" applyNumberFormat="1" applyFont="1" applyFill="1" applyBorder="1">
      <alignment vertical="center"/>
    </xf>
    <xf numFmtId="0" fontId="6" fillId="2" borderId="6" xfId="1" applyNumberFormat="1" applyFont="1" applyFill="1" applyBorder="1" applyAlignment="1">
      <alignment horizontal="center" vertical="center"/>
    </xf>
    <xf numFmtId="0" fontId="6" fillId="2" borderId="3" xfId="1" applyNumberFormat="1" applyFont="1" applyFill="1" applyBorder="1">
      <alignment vertical="center"/>
    </xf>
    <xf numFmtId="0" fontId="6" fillId="0" borderId="49" xfId="1" applyNumberFormat="1" applyFont="1" applyBorder="1">
      <alignment vertical="center"/>
    </xf>
    <xf numFmtId="0" fontId="6" fillId="0" borderId="6" xfId="1" applyNumberFormat="1" applyFont="1" applyBorder="1" applyAlignment="1">
      <alignment horizontal="center" vertical="center"/>
    </xf>
    <xf numFmtId="0" fontId="6" fillId="0" borderId="3" xfId="1" applyNumberFormat="1" applyFont="1" applyBorder="1">
      <alignment vertical="center"/>
    </xf>
    <xf numFmtId="0" fontId="6" fillId="0" borderId="9" xfId="1" applyNumberFormat="1" applyFont="1" applyBorder="1" applyAlignment="1">
      <alignment horizontal="center" vertical="center"/>
    </xf>
    <xf numFmtId="0" fontId="6" fillId="2" borderId="8" xfId="1" applyNumberFormat="1" applyFont="1" applyFill="1" applyBorder="1">
      <alignment vertical="center"/>
    </xf>
    <xf numFmtId="0" fontId="6" fillId="2" borderId="9" xfId="1" applyNumberFormat="1" applyFont="1" applyFill="1" applyBorder="1">
      <alignment vertical="center"/>
    </xf>
    <xf numFmtId="0" fontId="6" fillId="2" borderId="10" xfId="1" applyNumberFormat="1" applyFont="1" applyFill="1" applyBorder="1">
      <alignment vertical="center"/>
    </xf>
    <xf numFmtId="0" fontId="6" fillId="0" borderId="25" xfId="1" applyNumberFormat="1" applyFont="1" applyBorder="1" applyAlignment="1">
      <alignment horizontal="center" vertical="center"/>
    </xf>
    <xf numFmtId="0" fontId="6" fillId="0" borderId="40" xfId="1" applyNumberFormat="1" applyFont="1" applyBorder="1">
      <alignment vertical="center"/>
    </xf>
    <xf numFmtId="0" fontId="6" fillId="2" borderId="39" xfId="1" applyNumberFormat="1" applyFont="1" applyFill="1" applyBorder="1">
      <alignment vertical="center"/>
    </xf>
    <xf numFmtId="0" fontId="6" fillId="2" borderId="25" xfId="1" applyNumberFormat="1" applyFont="1" applyFill="1" applyBorder="1">
      <alignment vertical="center"/>
    </xf>
    <xf numFmtId="0" fontId="6" fillId="2" borderId="40" xfId="1" applyNumberFormat="1" applyFont="1" applyFill="1" applyBorder="1">
      <alignment vertical="center"/>
    </xf>
    <xf numFmtId="0" fontId="3" fillId="0" borderId="3" xfId="0" applyNumberFormat="1" applyFont="1" applyBorder="1" applyAlignment="1">
      <alignment horizontal="center" vertical="center" shrinkToFit="1"/>
    </xf>
    <xf numFmtId="0" fontId="3" fillId="0" borderId="9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3" fillId="0" borderId="25" xfId="0" applyNumberFormat="1" applyFont="1" applyBorder="1" applyAlignment="1">
      <alignment horizontal="center" vertical="center" shrinkToFit="1"/>
    </xf>
    <xf numFmtId="0" fontId="3" fillId="0" borderId="40" xfId="0" applyNumberFormat="1" applyFont="1" applyBorder="1" applyAlignment="1">
      <alignment horizontal="center" vertical="center" shrinkToFit="1"/>
    </xf>
    <xf numFmtId="0" fontId="28" fillId="0" borderId="71" xfId="0" applyNumberFormat="1" applyFont="1" applyBorder="1" applyAlignment="1">
      <alignment horizontal="center" vertical="center" shrinkToFit="1"/>
    </xf>
    <xf numFmtId="0" fontId="28" fillId="0" borderId="72" xfId="0" applyNumberFormat="1" applyFont="1" applyBorder="1" applyAlignment="1">
      <alignment horizontal="center" vertical="center" shrinkToFit="1"/>
    </xf>
    <xf numFmtId="0" fontId="3" fillId="0" borderId="72" xfId="0" applyNumberFormat="1" applyFont="1" applyBorder="1" applyAlignment="1">
      <alignment horizontal="center" vertical="center" shrinkToFit="1"/>
    </xf>
    <xf numFmtId="0" fontId="3" fillId="0" borderId="70" xfId="0" applyNumberFormat="1" applyFont="1" applyBorder="1" applyAlignment="1">
      <alignment horizontal="center" vertical="center" shrinkToFit="1"/>
    </xf>
    <xf numFmtId="0" fontId="3" fillId="2" borderId="8" xfId="0" applyNumberFormat="1" applyFont="1" applyFill="1" applyBorder="1" applyAlignment="1">
      <alignment horizontal="center" vertical="center" shrinkToFit="1"/>
    </xf>
    <xf numFmtId="0" fontId="3" fillId="2" borderId="9" xfId="0" applyNumberFormat="1" applyFont="1" applyFill="1" applyBorder="1" applyAlignment="1">
      <alignment horizontal="center" vertical="center" shrinkToFit="1"/>
    </xf>
    <xf numFmtId="0" fontId="3" fillId="2" borderId="10" xfId="0" applyNumberFormat="1" applyFont="1" applyFill="1" applyBorder="1" applyAlignment="1">
      <alignment horizontal="center" vertical="center" shrinkToFit="1"/>
    </xf>
    <xf numFmtId="0" fontId="3" fillId="0" borderId="69" xfId="0" applyNumberFormat="1" applyFont="1" applyBorder="1" applyAlignment="1">
      <alignment horizontal="center" vertical="center" shrinkToFit="1"/>
    </xf>
    <xf numFmtId="0" fontId="3" fillId="0" borderId="63" xfId="0" applyNumberFormat="1" applyFont="1" applyBorder="1" applyAlignment="1">
      <alignment horizontal="center" vertical="center" shrinkToFit="1"/>
    </xf>
    <xf numFmtId="0" fontId="28" fillId="0" borderId="69" xfId="0" applyNumberFormat="1" applyFont="1" applyBorder="1" applyAlignment="1">
      <alignment horizontal="center" vertical="center" shrinkToFit="1"/>
    </xf>
    <xf numFmtId="0" fontId="28" fillId="0" borderId="70" xfId="0" applyNumberFormat="1" applyFont="1" applyBorder="1" applyAlignment="1">
      <alignment horizontal="center" vertical="center" shrinkToFit="1"/>
    </xf>
    <xf numFmtId="0" fontId="3" fillId="3" borderId="72" xfId="0" applyNumberFormat="1" applyFont="1" applyFill="1" applyBorder="1" applyAlignment="1">
      <alignment horizontal="center" vertical="center" shrinkToFit="1"/>
    </xf>
    <xf numFmtId="0" fontId="3" fillId="3" borderId="6" xfId="0" applyNumberFormat="1" applyFont="1" applyFill="1" applyBorder="1" applyAlignment="1">
      <alignment horizontal="center" vertical="center" shrinkToFit="1"/>
    </xf>
    <xf numFmtId="0" fontId="3" fillId="3" borderId="3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 shrinkToFit="1"/>
    </xf>
    <xf numFmtId="0" fontId="3" fillId="0" borderId="5" xfId="0" applyFont="1" applyBorder="1" applyAlignment="1">
      <alignment horizontal="left" vertical="center" indent="1" shrinkToFit="1"/>
    </xf>
    <xf numFmtId="0" fontId="3" fillId="0" borderId="53" xfId="0" applyFont="1" applyBorder="1" applyAlignment="1">
      <alignment horizontal="left" vertical="center" indent="1" shrinkToFit="1"/>
    </xf>
    <xf numFmtId="0" fontId="3" fillId="0" borderId="54" xfId="0" applyFont="1" applyBorder="1" applyAlignment="1">
      <alignment horizontal="left" vertical="center" indent="1" shrinkToFi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indent="1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 shrinkToFit="1"/>
    </xf>
    <xf numFmtId="0" fontId="3" fillId="0" borderId="42" xfId="0" applyFont="1" applyBorder="1" applyAlignment="1">
      <alignment horizontal="left" vertical="center" indent="1" shrinkToFit="1"/>
    </xf>
    <xf numFmtId="0" fontId="12" fillId="0" borderId="18" xfId="1" applyFont="1" applyBorder="1" applyAlignment="1">
      <alignment horizontal="center" vertical="center" shrinkToFit="1"/>
    </xf>
    <xf numFmtId="0" fontId="12" fillId="0" borderId="9" xfId="1" applyFont="1" applyBorder="1" applyAlignment="1">
      <alignment horizontal="center" vertical="center" shrinkToFit="1"/>
    </xf>
    <xf numFmtId="0" fontId="12" fillId="0" borderId="10" xfId="1" applyFont="1" applyBorder="1" applyAlignment="1">
      <alignment horizontal="center" vertical="center" shrinkToFit="1"/>
    </xf>
    <xf numFmtId="0" fontId="12" fillId="0" borderId="8" xfId="1" applyFont="1" applyBorder="1" applyAlignment="1">
      <alignment horizontal="center" vertical="center" shrinkToFit="1"/>
    </xf>
    <xf numFmtId="0" fontId="12" fillId="0" borderId="8" xfId="1" applyFont="1" applyBorder="1" applyAlignment="1">
      <alignment horizontal="left" vertical="center" shrinkToFit="1"/>
    </xf>
    <xf numFmtId="0" fontId="12" fillId="0" borderId="9" xfId="1" applyFont="1" applyBorder="1" applyAlignment="1">
      <alignment horizontal="left" vertical="center" shrinkToFit="1"/>
    </xf>
    <xf numFmtId="0" fontId="12" fillId="0" borderId="19" xfId="1" applyFont="1" applyBorder="1" applyAlignment="1">
      <alignment horizontal="left" vertical="center" shrinkToFit="1"/>
    </xf>
    <xf numFmtId="0" fontId="12" fillId="0" borderId="33" xfId="1" applyFont="1" applyBorder="1" applyAlignment="1">
      <alignment horizontal="center" vertical="center" shrinkToFit="1"/>
    </xf>
    <xf numFmtId="0" fontId="12" fillId="0" borderId="26" xfId="1" applyFont="1" applyBorder="1" applyAlignment="1">
      <alignment horizontal="center" vertical="center" shrinkToFit="1"/>
    </xf>
    <xf numFmtId="0" fontId="12" fillId="0" borderId="26" xfId="1" applyFont="1" applyBorder="1" applyAlignment="1">
      <alignment horizontal="left" vertical="center" shrinkToFit="1"/>
    </xf>
    <xf numFmtId="0" fontId="12" fillId="0" borderId="34" xfId="1" applyFont="1" applyBorder="1" applyAlignment="1">
      <alignment horizontal="left" vertical="center" shrinkToFit="1"/>
    </xf>
    <xf numFmtId="0" fontId="6" fillId="0" borderId="1" xfId="1" applyNumberFormat="1" applyFont="1" applyBorder="1" applyAlignment="1">
      <alignment horizontal="center" vertical="center"/>
    </xf>
    <xf numFmtId="0" fontId="6" fillId="0" borderId="32" xfId="1" applyNumberFormat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 shrinkToFit="1"/>
    </xf>
    <xf numFmtId="0" fontId="7" fillId="0" borderId="40" xfId="1" applyFont="1" applyBorder="1" applyAlignment="1">
      <alignment horizontal="center" vertical="center" shrinkToFit="1"/>
    </xf>
    <xf numFmtId="179" fontId="3" fillId="0" borderId="2" xfId="1" applyNumberFormat="1" applyFont="1" applyBorder="1" applyAlignment="1">
      <alignment horizontal="left" vertical="center" indent="1" shrinkToFit="1"/>
    </xf>
    <xf numFmtId="0" fontId="6" fillId="0" borderId="8" xfId="1" applyNumberFormat="1" applyFont="1" applyBorder="1" applyAlignment="1">
      <alignment horizontal="center" vertical="center"/>
    </xf>
    <xf numFmtId="0" fontId="6" fillId="0" borderId="41" xfId="1" applyNumberFormat="1" applyFont="1" applyBorder="1" applyAlignment="1">
      <alignment horizontal="center" vertical="center"/>
    </xf>
    <xf numFmtId="0" fontId="6" fillId="0" borderId="44" xfId="1" applyNumberFormat="1" applyFont="1" applyBorder="1" applyAlignment="1">
      <alignment horizontal="center" vertical="center"/>
    </xf>
    <xf numFmtId="0" fontId="6" fillId="0" borderId="47" xfId="1" applyNumberFormat="1" applyFont="1" applyBorder="1" applyAlignment="1">
      <alignment horizontal="center" vertical="center"/>
    </xf>
    <xf numFmtId="179" fontId="3" fillId="0" borderId="44" xfId="1" applyNumberFormat="1" applyFont="1" applyBorder="1" applyAlignment="1">
      <alignment horizontal="left" vertical="center" indent="1" shrinkToFit="1"/>
    </xf>
    <xf numFmtId="0" fontId="6" fillId="0" borderId="39" xfId="1" applyNumberFormat="1" applyFont="1" applyBorder="1" applyAlignment="1">
      <alignment horizontal="center" vertical="center"/>
    </xf>
    <xf numFmtId="0" fontId="6" fillId="0" borderId="45" xfId="1" applyNumberFormat="1" applyFont="1" applyBorder="1" applyAlignment="1">
      <alignment horizontal="center" vertical="center"/>
    </xf>
    <xf numFmtId="0" fontId="27" fillId="0" borderId="39" xfId="1" applyNumberFormat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 shrinkToFit="1"/>
    </xf>
    <xf numFmtId="0" fontId="12" fillId="0" borderId="2" xfId="1" applyFont="1" applyBorder="1" applyAlignment="1">
      <alignment horizontal="center" vertical="center" shrinkToFit="1"/>
    </xf>
    <xf numFmtId="0" fontId="13" fillId="0" borderId="2" xfId="1" applyFont="1" applyBorder="1" applyAlignment="1">
      <alignment horizontal="center" vertical="center" shrinkToFit="1"/>
    </xf>
    <xf numFmtId="0" fontId="12" fillId="0" borderId="2" xfId="1" applyFont="1" applyBorder="1" applyAlignment="1">
      <alignment horizontal="left" vertical="center" shrinkToFit="1"/>
    </xf>
    <xf numFmtId="0" fontId="12" fillId="0" borderId="30" xfId="1" applyFont="1" applyBorder="1" applyAlignment="1">
      <alignment horizontal="left" vertical="center" shrinkToFit="1"/>
    </xf>
    <xf numFmtId="0" fontId="12" fillId="0" borderId="27" xfId="1" applyFont="1" applyBorder="1" applyAlignment="1">
      <alignment horizontal="center" vertical="center" shrinkToFit="1"/>
    </xf>
    <xf numFmtId="0" fontId="12" fillId="0" borderId="14" xfId="1" applyFont="1" applyBorder="1" applyAlignment="1">
      <alignment horizontal="center" vertical="center" shrinkToFit="1"/>
    </xf>
    <xf numFmtId="0" fontId="12" fillId="0" borderId="28" xfId="1" applyFont="1" applyBorder="1" applyAlignment="1">
      <alignment horizontal="center" vertical="center" shrinkToFit="1"/>
    </xf>
    <xf numFmtId="0" fontId="7" fillId="0" borderId="52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0" fontId="7" fillId="0" borderId="29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50" xfId="1" applyFont="1" applyBorder="1" applyAlignment="1">
      <alignment horizontal="center" vertical="center" shrinkToFit="1"/>
    </xf>
    <xf numFmtId="0" fontId="7" fillId="0" borderId="51" xfId="1" applyFont="1" applyBorder="1" applyAlignment="1">
      <alignment horizontal="center" vertical="center" shrinkToFit="1"/>
    </xf>
    <xf numFmtId="20" fontId="10" fillId="0" borderId="42" xfId="1" applyNumberFormat="1" applyFont="1" applyBorder="1" applyAlignment="1">
      <alignment horizontal="center" vertical="center" shrinkToFit="1"/>
    </xf>
    <xf numFmtId="20" fontId="10" fillId="0" borderId="1" xfId="1" applyNumberFormat="1" applyFont="1" applyBorder="1" applyAlignment="1">
      <alignment horizontal="center" vertical="center" shrinkToFit="1"/>
    </xf>
    <xf numFmtId="0" fontId="6" fillId="0" borderId="4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179" fontId="10" fillId="0" borderId="51" xfId="0" applyNumberFormat="1" applyFont="1" applyBorder="1" applyAlignment="1">
      <alignment horizontal="center" vertical="center" shrinkToFit="1"/>
    </xf>
    <xf numFmtId="179" fontId="3" fillId="0" borderId="51" xfId="0" applyNumberFormat="1" applyFont="1" applyBorder="1" applyAlignment="1">
      <alignment horizontal="center" vertical="center" shrinkToFit="1"/>
    </xf>
    <xf numFmtId="179" fontId="3" fillId="0" borderId="2" xfId="0" applyNumberFormat="1" applyFont="1" applyBorder="1" applyAlignment="1">
      <alignment horizontal="center" vertical="center" shrinkToFit="1"/>
    </xf>
    <xf numFmtId="0" fontId="10" fillId="0" borderId="42" xfId="1" applyNumberFormat="1" applyFont="1" applyBorder="1" applyAlignment="1">
      <alignment horizontal="center" vertical="center" shrinkToFit="1"/>
    </xf>
    <xf numFmtId="0" fontId="3" fillId="0" borderId="42" xfId="0" applyNumberFormat="1" applyFont="1" applyBorder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vertical="center" shrinkToFit="1"/>
    </xf>
    <xf numFmtId="0" fontId="3" fillId="0" borderId="15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 shrinkToFit="1"/>
    </xf>
    <xf numFmtId="0" fontId="7" fillId="0" borderId="26" xfId="1" applyFont="1" applyBorder="1" applyAlignment="1">
      <alignment horizontal="center" vertical="center" shrinkToFit="1"/>
    </xf>
    <xf numFmtId="179" fontId="10" fillId="0" borderId="5" xfId="0" applyNumberFormat="1" applyFont="1" applyBorder="1" applyAlignment="1">
      <alignment horizontal="center" vertical="center" shrinkToFit="1"/>
    </xf>
    <xf numFmtId="179" fontId="3" fillId="0" borderId="5" xfId="0" applyNumberFormat="1" applyFont="1" applyBorder="1" applyAlignment="1">
      <alignment horizontal="center" vertical="center" shrinkToFit="1"/>
    </xf>
    <xf numFmtId="0" fontId="10" fillId="0" borderId="1" xfId="1" applyNumberFormat="1" applyFont="1" applyBorder="1" applyAlignment="1">
      <alignment horizontal="center" vertical="center" shrinkToFit="1"/>
    </xf>
    <xf numFmtId="0" fontId="6" fillId="0" borderId="44" xfId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 shrinkToFit="1"/>
    </xf>
    <xf numFmtId="49" fontId="11" fillId="0" borderId="32" xfId="1" applyNumberFormat="1" applyFont="1" applyBorder="1" applyAlignment="1">
      <alignment horizontal="center" vertical="center" shrinkToFit="1"/>
    </xf>
    <xf numFmtId="20" fontId="10" fillId="0" borderId="44" xfId="1" applyNumberFormat="1" applyFont="1" applyBorder="1" applyAlignment="1">
      <alignment horizontal="center" vertical="center" shrinkToFit="1"/>
    </xf>
    <xf numFmtId="179" fontId="3" fillId="0" borderId="26" xfId="0" applyNumberFormat="1" applyFont="1" applyBorder="1" applyAlignment="1">
      <alignment horizontal="center" vertical="center" shrinkToFit="1"/>
    </xf>
    <xf numFmtId="0" fontId="3" fillId="0" borderId="44" xfId="0" applyNumberFormat="1" applyFont="1" applyBorder="1" applyAlignment="1">
      <alignment horizontal="center" vertical="center" shrinkToFit="1"/>
    </xf>
    <xf numFmtId="0" fontId="10" fillId="0" borderId="44" xfId="1" applyNumberFormat="1" applyFont="1" applyBorder="1" applyAlignment="1">
      <alignment horizontal="center" vertical="center" shrinkToFit="1"/>
    </xf>
    <xf numFmtId="179" fontId="3" fillId="0" borderId="14" xfId="1" applyNumberFormat="1" applyFont="1" applyBorder="1" applyAlignment="1">
      <alignment horizontal="center" vertical="center" shrinkToFit="1"/>
    </xf>
    <xf numFmtId="0" fontId="27" fillId="0" borderId="20" xfId="1" applyNumberFormat="1" applyFont="1" applyBorder="1" applyAlignment="1">
      <alignment horizontal="center" vertical="center"/>
    </xf>
    <xf numFmtId="0" fontId="6" fillId="0" borderId="48" xfId="1" applyNumberFormat="1" applyFont="1" applyBorder="1" applyAlignment="1">
      <alignment horizontal="center" vertical="center"/>
    </xf>
    <xf numFmtId="49" fontId="11" fillId="0" borderId="42" xfId="1" applyNumberFormat="1" applyFont="1" applyBorder="1" applyAlignment="1">
      <alignment horizontal="center" vertical="center" shrinkToFit="1"/>
    </xf>
    <xf numFmtId="49" fontId="11" fillId="0" borderId="43" xfId="1" applyNumberFormat="1" applyFont="1" applyBorder="1" applyAlignment="1">
      <alignment horizontal="center" vertical="center" shrinkToFit="1"/>
    </xf>
    <xf numFmtId="0" fontId="7" fillId="0" borderId="14" xfId="1" applyFont="1" applyBorder="1" applyAlignment="1">
      <alignment horizontal="center" vertical="center" shrinkToFit="1"/>
    </xf>
    <xf numFmtId="0" fontId="3" fillId="0" borderId="14" xfId="1" applyFont="1" applyBorder="1" applyAlignment="1">
      <alignment horizontal="center" vertical="center" shrinkToFit="1"/>
    </xf>
    <xf numFmtId="0" fontId="3" fillId="0" borderId="28" xfId="1" applyFont="1" applyBorder="1" applyAlignment="1">
      <alignment horizontal="center" vertical="center" shrinkToFit="1"/>
    </xf>
    <xf numFmtId="0" fontId="14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179" fontId="7" fillId="0" borderId="1" xfId="1" applyNumberFormat="1" applyFont="1" applyBorder="1" applyAlignment="1">
      <alignment horizontal="left" vertical="center" indent="1"/>
    </xf>
    <xf numFmtId="177" fontId="10" fillId="0" borderId="8" xfId="0" applyNumberFormat="1" applyFont="1" applyBorder="1" applyAlignment="1">
      <alignment horizontal="right" vertical="center" shrinkToFit="1"/>
    </xf>
    <xf numFmtId="177" fontId="10" fillId="0" borderId="9" xfId="0" applyNumberFormat="1" applyFont="1" applyBorder="1" applyAlignment="1">
      <alignment horizontal="right" vertical="center" shrinkToFit="1"/>
    </xf>
    <xf numFmtId="178" fontId="10" fillId="0" borderId="9" xfId="0" applyNumberFormat="1" applyFont="1" applyBorder="1" applyAlignment="1">
      <alignment horizontal="left" vertical="center" shrinkToFit="1"/>
    </xf>
    <xf numFmtId="178" fontId="10" fillId="0" borderId="10" xfId="0" applyNumberFormat="1" applyFont="1" applyBorder="1" applyAlignment="1">
      <alignment horizontal="left" vertical="center" shrinkToFit="1"/>
    </xf>
    <xf numFmtId="0" fontId="5" fillId="0" borderId="0" xfId="1" applyFont="1" applyAlignment="1">
      <alignment horizontal="center" vertical="center" wrapText="1"/>
    </xf>
    <xf numFmtId="0" fontId="6" fillId="0" borderId="32" xfId="1" applyFont="1" applyBorder="1" applyAlignment="1">
      <alignment horizontal="center" vertical="center"/>
    </xf>
    <xf numFmtId="0" fontId="27" fillId="0" borderId="8" xfId="1" applyNumberFormat="1" applyFont="1" applyBorder="1" applyAlignment="1">
      <alignment horizontal="center" vertical="center"/>
    </xf>
    <xf numFmtId="0" fontId="6" fillId="0" borderId="47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 shrinkToFit="1"/>
    </xf>
    <xf numFmtId="179" fontId="9" fillId="0" borderId="1" xfId="1" applyNumberFormat="1" applyFont="1" applyBorder="1" applyAlignment="1">
      <alignment horizontal="left" vertical="center" indent="1"/>
    </xf>
    <xf numFmtId="49" fontId="25" fillId="0" borderId="1" xfId="1" applyNumberFormat="1" applyFont="1" applyBorder="1" applyAlignment="1">
      <alignment horizontal="center" vertical="center" shrinkToFit="1"/>
    </xf>
    <xf numFmtId="49" fontId="25" fillId="0" borderId="32" xfId="1" applyNumberFormat="1" applyFont="1" applyBorder="1" applyAlignment="1">
      <alignment horizontal="center" vertical="center" shrinkToFit="1"/>
    </xf>
    <xf numFmtId="179" fontId="6" fillId="0" borderId="2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48" xfId="1" applyFont="1" applyBorder="1" applyAlignment="1">
      <alignment horizontal="center" vertical="center"/>
    </xf>
    <xf numFmtId="0" fontId="23" fillId="0" borderId="52" xfId="1" applyFont="1" applyBorder="1" applyAlignment="1">
      <alignment horizontal="center" vertical="center" shrinkToFit="1"/>
    </xf>
    <xf numFmtId="0" fontId="23" fillId="0" borderId="5" xfId="1" applyFont="1" applyBorder="1" applyAlignment="1">
      <alignment horizontal="center" vertical="center" shrinkToFit="1"/>
    </xf>
    <xf numFmtId="0" fontId="23" fillId="0" borderId="29" xfId="1" applyFont="1" applyBorder="1" applyAlignment="1">
      <alignment horizontal="center" vertical="center" shrinkToFit="1"/>
    </xf>
    <xf numFmtId="0" fontId="23" fillId="0" borderId="2" xfId="1" applyFont="1" applyBorder="1" applyAlignment="1">
      <alignment horizontal="center" vertical="center" shrinkToFit="1"/>
    </xf>
    <xf numFmtId="20" fontId="21" fillId="0" borderId="1" xfId="1" applyNumberFormat="1" applyFont="1" applyBorder="1" applyAlignment="1">
      <alignment horizontal="center" vertical="center" shrinkToFit="1"/>
    </xf>
    <xf numFmtId="0" fontId="24" fillId="0" borderId="1" xfId="1" applyFont="1" applyBorder="1" applyAlignment="1">
      <alignment horizontal="center" vertical="center"/>
    </xf>
    <xf numFmtId="179" fontId="21" fillId="0" borderId="5" xfId="0" applyNumberFormat="1" applyFont="1" applyBorder="1" applyAlignment="1">
      <alignment horizontal="center" vertical="center" shrinkToFit="1"/>
    </xf>
    <xf numFmtId="179" fontId="22" fillId="0" borderId="5" xfId="0" applyNumberFormat="1" applyFont="1" applyBorder="1" applyAlignment="1">
      <alignment horizontal="center" vertical="center" shrinkToFit="1"/>
    </xf>
    <xf numFmtId="179" fontId="22" fillId="0" borderId="2" xfId="0" applyNumberFormat="1" applyFont="1" applyBorder="1" applyAlignment="1">
      <alignment horizontal="center" vertical="center" shrinkToFit="1"/>
    </xf>
    <xf numFmtId="0" fontId="21" fillId="0" borderId="1" xfId="1" applyNumberFormat="1" applyFont="1" applyBorder="1" applyAlignment="1">
      <alignment horizontal="center" vertical="center" shrinkToFit="1"/>
    </xf>
    <xf numFmtId="0" fontId="22" fillId="0" borderId="1" xfId="0" applyNumberFormat="1" applyFont="1" applyBorder="1" applyAlignment="1">
      <alignment horizontal="center" vertical="center" shrinkToFit="1"/>
    </xf>
    <xf numFmtId="179" fontId="3" fillId="0" borderId="58" xfId="0" applyNumberFormat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179" fontId="6" fillId="0" borderId="44" xfId="1" applyNumberFormat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23" fillId="0" borderId="33" xfId="1" applyFont="1" applyBorder="1" applyAlignment="1">
      <alignment horizontal="center" vertical="center" shrinkToFit="1"/>
    </xf>
    <xf numFmtId="0" fontId="23" fillId="0" borderId="26" xfId="1" applyFont="1" applyBorder="1" applyAlignment="1">
      <alignment horizontal="center" vertical="center" shrinkToFit="1"/>
    </xf>
    <xf numFmtId="0" fontId="6" fillId="0" borderId="45" xfId="1" applyFont="1" applyBorder="1" applyAlignment="1">
      <alignment horizontal="center" vertical="center"/>
    </xf>
    <xf numFmtId="20" fontId="21" fillId="0" borderId="44" xfId="1" applyNumberFormat="1" applyFont="1" applyBorder="1" applyAlignment="1">
      <alignment horizontal="center" vertical="center" shrinkToFit="1"/>
    </xf>
    <xf numFmtId="0" fontId="24" fillId="0" borderId="44" xfId="1" applyFont="1" applyBorder="1" applyAlignment="1">
      <alignment horizontal="center" vertical="center"/>
    </xf>
    <xf numFmtId="179" fontId="22" fillId="0" borderId="26" xfId="0" applyNumberFormat="1" applyFont="1" applyBorder="1" applyAlignment="1">
      <alignment horizontal="center" vertical="center" shrinkToFit="1"/>
    </xf>
    <xf numFmtId="0" fontId="22" fillId="0" borderId="44" xfId="0" applyNumberFormat="1" applyFont="1" applyBorder="1" applyAlignment="1">
      <alignment horizontal="center" vertical="center" shrinkToFit="1"/>
    </xf>
    <xf numFmtId="0" fontId="21" fillId="0" borderId="44" xfId="1" applyNumberFormat="1" applyFont="1" applyBorder="1" applyAlignment="1">
      <alignment horizontal="center" vertical="center" shrinkToFit="1"/>
    </xf>
    <xf numFmtId="49" fontId="25" fillId="0" borderId="44" xfId="1" applyNumberFormat="1" applyFont="1" applyBorder="1" applyAlignment="1">
      <alignment horizontal="center" vertical="center" shrinkToFit="1"/>
    </xf>
    <xf numFmtId="49" fontId="25" fillId="0" borderId="47" xfId="1" applyNumberFormat="1" applyFont="1" applyBorder="1" applyAlignment="1">
      <alignment horizontal="center" vertical="center" shrinkToFit="1"/>
    </xf>
    <xf numFmtId="49" fontId="11" fillId="0" borderId="44" xfId="1" applyNumberFormat="1" applyFont="1" applyBorder="1" applyAlignment="1">
      <alignment horizontal="center" vertical="center" shrinkToFit="1"/>
    </xf>
    <xf numFmtId="49" fontId="11" fillId="0" borderId="47" xfId="1" applyNumberFormat="1" applyFont="1" applyBorder="1" applyAlignment="1">
      <alignment horizontal="center" vertical="center" shrinkToFit="1"/>
    </xf>
    <xf numFmtId="0" fontId="6" fillId="0" borderId="20" xfId="1" applyNumberFormat="1" applyFont="1" applyBorder="1" applyAlignment="1">
      <alignment horizontal="center" vertical="center"/>
    </xf>
    <xf numFmtId="0" fontId="6" fillId="0" borderId="2" xfId="1" applyNumberFormat="1" applyFont="1" applyBorder="1" applyAlignment="1">
      <alignment horizontal="center" vertical="center"/>
    </xf>
    <xf numFmtId="0" fontId="6" fillId="0" borderId="30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shrinkToFit="1"/>
    </xf>
    <xf numFmtId="0" fontId="11" fillId="0" borderId="32" xfId="1" applyFont="1" applyBorder="1" applyAlignment="1">
      <alignment horizontal="center" vertical="center" shrinkToFit="1"/>
    </xf>
    <xf numFmtId="0" fontId="11" fillId="0" borderId="44" xfId="1" applyFont="1" applyBorder="1" applyAlignment="1">
      <alignment horizontal="center" vertical="center" shrinkToFit="1"/>
    </xf>
    <xf numFmtId="0" fontId="11" fillId="0" borderId="47" xfId="1" applyFont="1" applyBorder="1" applyAlignment="1">
      <alignment horizontal="center" vertical="center" shrinkToFit="1"/>
    </xf>
    <xf numFmtId="0" fontId="11" fillId="0" borderId="42" xfId="1" applyFont="1" applyBorder="1" applyAlignment="1">
      <alignment horizontal="center" vertical="center" shrinkToFit="1"/>
    </xf>
    <xf numFmtId="0" fontId="11" fillId="0" borderId="43" xfId="1" applyFont="1" applyBorder="1" applyAlignment="1">
      <alignment horizontal="center" vertical="center" shrinkToFit="1"/>
    </xf>
    <xf numFmtId="0" fontId="12" fillId="0" borderId="31" xfId="1" applyFont="1" applyBorder="1" applyAlignment="1">
      <alignment horizontal="center" vertical="center" shrinkToFit="1"/>
    </xf>
    <xf numFmtId="0" fontId="12" fillId="0" borderId="1" xfId="1" applyFont="1" applyBorder="1" applyAlignment="1">
      <alignment horizontal="center" vertical="center" shrinkToFit="1"/>
    </xf>
    <xf numFmtId="0" fontId="12" fillId="0" borderId="1" xfId="1" applyFont="1" applyBorder="1" applyAlignment="1">
      <alignment horizontal="left" vertical="center" shrinkToFit="1"/>
    </xf>
    <xf numFmtId="0" fontId="12" fillId="0" borderId="32" xfId="1" applyFont="1" applyBorder="1" applyAlignment="1">
      <alignment horizontal="left" vertical="center" shrinkToFit="1"/>
    </xf>
    <xf numFmtId="179" fontId="6" fillId="0" borderId="1" xfId="1" applyNumberFormat="1" applyFont="1" applyBorder="1" applyAlignment="1">
      <alignment horizontal="center" vertical="center"/>
    </xf>
    <xf numFmtId="179" fontId="3" fillId="0" borderId="1" xfId="1" applyNumberFormat="1" applyFont="1" applyBorder="1" applyAlignment="1">
      <alignment horizontal="left" vertical="center" indent="1" shrinkToFit="1"/>
    </xf>
    <xf numFmtId="179" fontId="6" fillId="0" borderId="37" xfId="1" applyNumberFormat="1" applyFont="1" applyBorder="1" applyAlignment="1">
      <alignment horizontal="center" vertical="center"/>
    </xf>
    <xf numFmtId="179" fontId="6" fillId="0" borderId="38" xfId="1" applyNumberFormat="1" applyFont="1" applyBorder="1" applyAlignment="1">
      <alignment horizontal="center" vertical="center"/>
    </xf>
    <xf numFmtId="179" fontId="10" fillId="0" borderId="51" xfId="0" applyNumberFormat="1" applyFont="1" applyBorder="1" applyAlignment="1">
      <alignment horizontal="right" vertical="center" indent="1" shrinkToFit="1"/>
    </xf>
    <xf numFmtId="179" fontId="3" fillId="0" borderId="51" xfId="0" applyNumberFormat="1" applyFont="1" applyBorder="1" applyAlignment="1">
      <alignment horizontal="right" vertical="center" indent="1" shrinkToFit="1"/>
    </xf>
    <xf numFmtId="179" fontId="3" fillId="0" borderId="2" xfId="0" applyNumberFormat="1" applyFont="1" applyBorder="1" applyAlignment="1">
      <alignment horizontal="right" vertical="center" indent="1" shrinkToFit="1"/>
    </xf>
    <xf numFmtId="179" fontId="10" fillId="0" borderId="5" xfId="0" applyNumberFormat="1" applyFont="1" applyBorder="1" applyAlignment="1">
      <alignment horizontal="left" vertical="center" indent="1" shrinkToFit="1"/>
    </xf>
    <xf numFmtId="179" fontId="3" fillId="0" borderId="5" xfId="0" applyNumberFormat="1" applyFont="1" applyBorder="1" applyAlignment="1">
      <alignment horizontal="left" vertical="center" indent="1" shrinkToFit="1"/>
    </xf>
    <xf numFmtId="179" fontId="3" fillId="0" borderId="26" xfId="0" applyNumberFormat="1" applyFont="1" applyBorder="1" applyAlignment="1">
      <alignment horizontal="left" vertical="center" indent="1" shrinkToFit="1"/>
    </xf>
    <xf numFmtId="179" fontId="6" fillId="0" borderId="8" xfId="1" applyNumberFormat="1" applyFont="1" applyBorder="1" applyAlignment="1">
      <alignment horizontal="center" vertical="center"/>
    </xf>
    <xf numFmtId="179" fontId="6" fillId="0" borderId="10" xfId="1" applyNumberFormat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40" xfId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 shrinkToFit="1"/>
    </xf>
    <xf numFmtId="0" fontId="3" fillId="0" borderId="55" xfId="1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56" xfId="1" applyFont="1" applyBorder="1" applyAlignment="1">
      <alignment horizontal="center" vertical="center"/>
    </xf>
    <xf numFmtId="179" fontId="6" fillId="0" borderId="42" xfId="1" applyNumberFormat="1" applyFont="1" applyBorder="1" applyAlignment="1">
      <alignment horizontal="center" vertical="center"/>
    </xf>
    <xf numFmtId="0" fontId="3" fillId="0" borderId="59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20" fontId="10" fillId="0" borderId="21" xfId="1" applyNumberFormat="1" applyFont="1" applyBorder="1" applyAlignment="1">
      <alignment horizontal="center" vertical="center" shrinkToFit="1"/>
    </xf>
    <xf numFmtId="20" fontId="10" fillId="0" borderId="6" xfId="1" applyNumberFormat="1" applyFont="1" applyBorder="1" applyAlignment="1">
      <alignment horizontal="center" vertical="center" shrinkToFit="1"/>
    </xf>
    <xf numFmtId="0" fontId="6" fillId="0" borderId="2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179" fontId="10" fillId="0" borderId="21" xfId="0" applyNumberFormat="1" applyFont="1" applyBorder="1" applyAlignment="1">
      <alignment horizontal="left" vertical="center" indent="1" shrinkToFit="1"/>
    </xf>
    <xf numFmtId="179" fontId="3" fillId="0" borderId="21" xfId="0" applyNumberFormat="1" applyFont="1" applyBorder="1" applyAlignment="1">
      <alignment horizontal="left" vertical="center" indent="1" shrinkToFit="1"/>
    </xf>
    <xf numFmtId="179" fontId="3" fillId="0" borderId="6" xfId="0" applyNumberFormat="1" applyFont="1" applyBorder="1" applyAlignment="1">
      <alignment horizontal="left" vertical="center" indent="1" shrinkToFit="1"/>
    </xf>
    <xf numFmtId="0" fontId="10" fillId="0" borderId="21" xfId="1" applyNumberFormat="1" applyFont="1" applyBorder="1" applyAlignment="1">
      <alignment horizontal="center" vertical="center" shrinkToFit="1"/>
    </xf>
    <xf numFmtId="0" fontId="3" fillId="0" borderId="21" xfId="0" applyNumberFormat="1" applyFont="1" applyBorder="1" applyAlignment="1">
      <alignment horizontal="center" vertical="center" shrinkToFit="1"/>
    </xf>
    <xf numFmtId="0" fontId="3" fillId="0" borderId="6" xfId="0" applyNumberFormat="1" applyFont="1" applyBorder="1" applyAlignment="1">
      <alignment horizontal="center" vertical="center" shrinkToFit="1"/>
    </xf>
    <xf numFmtId="0" fontId="10" fillId="0" borderId="6" xfId="1" applyNumberFormat="1" applyFont="1" applyBorder="1" applyAlignment="1">
      <alignment horizontal="center" vertical="center" shrinkToFit="1"/>
    </xf>
    <xf numFmtId="179" fontId="10" fillId="0" borderId="21" xfId="0" applyNumberFormat="1" applyFont="1" applyBorder="1" applyAlignment="1">
      <alignment horizontal="right" vertical="center" indent="1" shrinkToFit="1"/>
    </xf>
    <xf numFmtId="179" fontId="3" fillId="0" borderId="21" xfId="0" applyNumberFormat="1" applyFont="1" applyBorder="1" applyAlignment="1">
      <alignment horizontal="right" vertical="center" indent="1" shrinkToFit="1"/>
    </xf>
    <xf numFmtId="179" fontId="3" fillId="0" borderId="6" xfId="0" applyNumberFormat="1" applyFont="1" applyBorder="1" applyAlignment="1">
      <alignment horizontal="right" vertical="center" indent="1" shrinkToFit="1"/>
    </xf>
    <xf numFmtId="0" fontId="11" fillId="0" borderId="40" xfId="1" applyFont="1" applyBorder="1" applyAlignment="1">
      <alignment horizontal="center" vertical="center" shrinkToFit="1"/>
    </xf>
    <xf numFmtId="179" fontId="10" fillId="0" borderId="51" xfId="0" applyNumberFormat="1" applyFont="1" applyBorder="1" applyAlignment="1">
      <alignment horizontal="left" vertical="center" indent="1" shrinkToFit="1"/>
    </xf>
    <xf numFmtId="179" fontId="3" fillId="0" borderId="51" xfId="0" applyNumberFormat="1" applyFont="1" applyBorder="1" applyAlignment="1">
      <alignment horizontal="left" vertical="center" indent="1" shrinkToFit="1"/>
    </xf>
    <xf numFmtId="179" fontId="3" fillId="0" borderId="2" xfId="0" applyNumberFormat="1" applyFont="1" applyBorder="1" applyAlignment="1">
      <alignment horizontal="left" vertical="center" indent="1" shrinkToFit="1"/>
    </xf>
    <xf numFmtId="0" fontId="11" fillId="0" borderId="38" xfId="1" applyFont="1" applyBorder="1" applyAlignment="1">
      <alignment horizontal="center" vertical="center" shrinkToFit="1"/>
    </xf>
    <xf numFmtId="179" fontId="3" fillId="0" borderId="26" xfId="1" applyNumberFormat="1" applyFont="1" applyBorder="1" applyAlignment="1">
      <alignment horizontal="left" vertical="center" indent="1" shrinkToFit="1"/>
    </xf>
    <xf numFmtId="179" fontId="10" fillId="0" borderId="5" xfId="0" applyNumberFormat="1" applyFont="1" applyBorder="1" applyAlignment="1">
      <alignment horizontal="right" vertical="center" indent="1" shrinkToFit="1"/>
    </xf>
    <xf numFmtId="179" fontId="3" fillId="0" borderId="5" xfId="0" applyNumberFormat="1" applyFont="1" applyBorder="1" applyAlignment="1">
      <alignment horizontal="right" vertical="center" indent="1" shrinkToFit="1"/>
    </xf>
    <xf numFmtId="179" fontId="3" fillId="0" borderId="26" xfId="0" applyNumberFormat="1" applyFont="1" applyBorder="1" applyAlignment="1">
      <alignment horizontal="right" vertical="center" indent="1" shrinkToFit="1"/>
    </xf>
    <xf numFmtId="0" fontId="7" fillId="0" borderId="60" xfId="1" applyFont="1" applyBorder="1" applyAlignment="1">
      <alignment horizontal="center" vertical="center" shrinkToFit="1"/>
    </xf>
    <xf numFmtId="0" fontId="7" fillId="0" borderId="21" xfId="1" applyFont="1" applyBorder="1" applyAlignment="1">
      <alignment horizontal="center" vertical="center" shrinkToFit="1"/>
    </xf>
    <xf numFmtId="0" fontId="7" fillId="0" borderId="15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shrinkToFit="1"/>
    </xf>
    <xf numFmtId="179" fontId="3" fillId="0" borderId="42" xfId="1" applyNumberFormat="1" applyFont="1" applyBorder="1" applyAlignment="1">
      <alignment horizontal="left" vertical="center" indent="1" shrinkToFit="1"/>
    </xf>
    <xf numFmtId="179" fontId="6" fillId="0" borderId="39" xfId="1" applyNumberFormat="1" applyFont="1" applyBorder="1" applyAlignment="1">
      <alignment horizontal="center" vertical="center"/>
    </xf>
    <xf numFmtId="179" fontId="6" fillId="0" borderId="40" xfId="1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 shrinkToFit="1"/>
    </xf>
    <xf numFmtId="0" fontId="10" fillId="0" borderId="5" xfId="1" applyNumberFormat="1" applyFont="1" applyBorder="1" applyAlignment="1">
      <alignment horizontal="center" vertical="center" shrinkToFit="1"/>
    </xf>
    <xf numFmtId="49" fontId="11" fillId="0" borderId="5" xfId="1" applyNumberFormat="1" applyFont="1" applyBorder="1" applyAlignment="1">
      <alignment horizontal="center" vertical="center" shrinkToFit="1"/>
    </xf>
    <xf numFmtId="49" fontId="11" fillId="0" borderId="68" xfId="1" applyNumberFormat="1" applyFont="1" applyBorder="1" applyAlignment="1">
      <alignment horizontal="center" vertical="center" shrinkToFit="1"/>
    </xf>
    <xf numFmtId="0" fontId="3" fillId="2" borderId="8" xfId="1" quotePrefix="1" applyNumberFormat="1" applyFont="1" applyFill="1" applyBorder="1" applyAlignment="1">
      <alignment horizontal="center" vertical="center" shrinkToFit="1"/>
    </xf>
    <xf numFmtId="0" fontId="3" fillId="2" borderId="9" xfId="1" quotePrefix="1" applyNumberFormat="1" applyFont="1" applyFill="1" applyBorder="1" applyAlignment="1">
      <alignment horizontal="center" vertical="center" shrinkToFit="1"/>
    </xf>
    <xf numFmtId="0" fontId="3" fillId="2" borderId="10" xfId="1" quotePrefix="1" applyNumberFormat="1" applyFont="1" applyFill="1" applyBorder="1" applyAlignment="1">
      <alignment horizontal="center" vertical="center" shrinkToFit="1"/>
    </xf>
    <xf numFmtId="20" fontId="10" fillId="0" borderId="39" xfId="1" applyNumberFormat="1" applyFont="1" applyBorder="1" applyAlignment="1">
      <alignment horizontal="center" vertical="center" shrinkToFit="1"/>
    </xf>
    <xf numFmtId="20" fontId="10" fillId="0" borderId="25" xfId="1" applyNumberFormat="1" applyFont="1" applyBorder="1" applyAlignment="1">
      <alignment horizontal="center" vertical="center" shrinkToFit="1"/>
    </xf>
    <xf numFmtId="20" fontId="10" fillId="0" borderId="40" xfId="1" applyNumberFormat="1" applyFont="1" applyBorder="1" applyAlignment="1">
      <alignment horizontal="center" vertical="center" shrinkToFit="1"/>
    </xf>
    <xf numFmtId="179" fontId="3" fillId="0" borderId="59" xfId="0" applyNumberFormat="1" applyFont="1" applyBorder="1" applyAlignment="1">
      <alignment horizontal="center" vertical="center" shrinkToFit="1"/>
    </xf>
    <xf numFmtId="179" fontId="3" fillId="0" borderId="12" xfId="0" applyNumberFormat="1" applyFont="1" applyBorder="1" applyAlignment="1">
      <alignment horizontal="center" vertical="center" shrinkToFit="1"/>
    </xf>
    <xf numFmtId="179" fontId="3" fillId="0" borderId="13" xfId="0" applyNumberFormat="1" applyFont="1" applyBorder="1" applyAlignment="1">
      <alignment horizontal="center" vertical="center" shrinkToFit="1"/>
    </xf>
    <xf numFmtId="20" fontId="10" fillId="0" borderId="20" xfId="1" applyNumberFormat="1" applyFont="1" applyBorder="1" applyAlignment="1">
      <alignment horizontal="center" vertical="center" shrinkToFit="1"/>
    </xf>
    <xf numFmtId="20" fontId="10" fillId="0" borderId="3" xfId="1" applyNumberFormat="1" applyFont="1" applyBorder="1" applyAlignment="1">
      <alignment horizontal="center" vertical="center" shrinkToFit="1"/>
    </xf>
    <xf numFmtId="0" fontId="3" fillId="2" borderId="20" xfId="0" applyNumberFormat="1" applyFont="1" applyFill="1" applyBorder="1" applyAlignment="1">
      <alignment horizontal="center" vertical="center" shrinkToFit="1"/>
    </xf>
    <xf numFmtId="0" fontId="3" fillId="2" borderId="6" xfId="0" applyNumberFormat="1" applyFont="1" applyFill="1" applyBorder="1" applyAlignment="1">
      <alignment horizontal="center" vertical="center" shrinkToFit="1"/>
    </xf>
    <xf numFmtId="0" fontId="3" fillId="2" borderId="3" xfId="0" applyNumberFormat="1" applyFont="1" applyFill="1" applyBorder="1" applyAlignment="1">
      <alignment horizontal="center" vertical="center" shrinkToFit="1"/>
    </xf>
    <xf numFmtId="20" fontId="10" fillId="0" borderId="8" xfId="1" applyNumberFormat="1" applyFont="1" applyBorder="1" applyAlignment="1">
      <alignment horizontal="center" vertical="center" shrinkToFit="1"/>
    </xf>
    <xf numFmtId="20" fontId="10" fillId="0" borderId="9" xfId="1" applyNumberFormat="1" applyFont="1" applyBorder="1" applyAlignment="1">
      <alignment horizontal="center" vertical="center" shrinkToFit="1"/>
    </xf>
    <xf numFmtId="20" fontId="10" fillId="0" borderId="10" xfId="1" applyNumberFormat="1" applyFont="1" applyBorder="1" applyAlignment="1">
      <alignment horizontal="center" vertical="center" shrinkToFit="1"/>
    </xf>
    <xf numFmtId="0" fontId="7" fillId="0" borderId="65" xfId="1" applyFont="1" applyBorder="1" applyAlignment="1">
      <alignment horizontal="center" vertical="center" shrinkToFit="1"/>
    </xf>
    <xf numFmtId="0" fontId="3" fillId="0" borderId="59" xfId="1" quotePrefix="1" applyNumberFormat="1" applyFont="1" applyBorder="1" applyAlignment="1">
      <alignment horizontal="center" vertical="center" shrinkToFit="1"/>
    </xf>
    <xf numFmtId="0" fontId="3" fillId="0" borderId="12" xfId="1" quotePrefix="1" applyNumberFormat="1" applyFont="1" applyBorder="1" applyAlignment="1">
      <alignment horizontal="center" vertical="center" shrinkToFit="1"/>
    </xf>
    <xf numFmtId="0" fontId="3" fillId="0" borderId="13" xfId="1" quotePrefix="1" applyNumberFormat="1" applyFont="1" applyBorder="1" applyAlignment="1">
      <alignment horizontal="center" vertical="center" shrinkToFit="1"/>
    </xf>
    <xf numFmtId="0" fontId="6" fillId="0" borderId="5" xfId="1" applyNumberFormat="1" applyFont="1" applyBorder="1" applyAlignment="1">
      <alignment horizontal="center" vertical="center"/>
    </xf>
    <xf numFmtId="0" fontId="3" fillId="2" borderId="39" xfId="0" applyNumberFormat="1" applyFont="1" applyFill="1" applyBorder="1" applyAlignment="1">
      <alignment horizontal="center" vertical="center" shrinkToFit="1"/>
    </xf>
    <xf numFmtId="0" fontId="3" fillId="2" borderId="25" xfId="0" applyNumberFormat="1" applyFont="1" applyFill="1" applyBorder="1" applyAlignment="1">
      <alignment horizontal="center" vertical="center" shrinkToFit="1"/>
    </xf>
    <xf numFmtId="0" fontId="3" fillId="2" borderId="40" xfId="0" applyNumberFormat="1" applyFont="1" applyFill="1" applyBorder="1" applyAlignment="1">
      <alignment horizontal="center" vertical="center" shrinkToFit="1"/>
    </xf>
    <xf numFmtId="0" fontId="6" fillId="0" borderId="68" xfId="1" applyNumberFormat="1" applyFont="1" applyBorder="1" applyAlignment="1">
      <alignment horizontal="center" vertical="center"/>
    </xf>
    <xf numFmtId="179" fontId="10" fillId="0" borderId="22" xfId="0" applyNumberFormat="1" applyFont="1" applyBorder="1" applyAlignment="1">
      <alignment horizontal="center" vertical="center" shrinkToFit="1"/>
    </xf>
    <xf numFmtId="179" fontId="10" fillId="0" borderId="21" xfId="0" applyNumberFormat="1" applyFont="1" applyBorder="1" applyAlignment="1">
      <alignment horizontal="center" vertical="center" shrinkToFit="1"/>
    </xf>
    <xf numFmtId="179" fontId="10" fillId="0" borderId="65" xfId="0" applyNumberFormat="1" applyFont="1" applyBorder="1" applyAlignment="1">
      <alignment horizontal="center" vertical="center" shrinkToFit="1"/>
    </xf>
    <xf numFmtId="179" fontId="10" fillId="0" borderId="20" xfId="0" applyNumberFormat="1" applyFont="1" applyBorder="1" applyAlignment="1">
      <alignment horizontal="center" vertical="center" shrinkToFit="1"/>
    </xf>
    <xf numFmtId="179" fontId="10" fillId="0" borderId="6" xfId="0" applyNumberFormat="1" applyFont="1" applyBorder="1" applyAlignment="1">
      <alignment horizontal="center" vertical="center" shrinkToFit="1"/>
    </xf>
    <xf numFmtId="179" fontId="10" fillId="0" borderId="3" xfId="0" applyNumberFormat="1" applyFont="1" applyBorder="1" applyAlignment="1">
      <alignment horizontal="center" vertical="center" shrinkToFit="1"/>
    </xf>
    <xf numFmtId="0" fontId="6" fillId="0" borderId="22" xfId="1" applyFont="1" applyBorder="1" applyAlignment="1">
      <alignment horizontal="center" vertical="center"/>
    </xf>
    <xf numFmtId="0" fontId="6" fillId="0" borderId="65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 shrinkToFit="1"/>
    </xf>
    <xf numFmtId="0" fontId="11" fillId="0" borderId="21" xfId="1" applyFont="1" applyBorder="1" applyAlignment="1">
      <alignment horizontal="center" vertical="center" shrinkToFit="1"/>
    </xf>
    <xf numFmtId="0" fontId="11" fillId="0" borderId="61" xfId="1" applyFont="1" applyBorder="1" applyAlignment="1">
      <alignment horizontal="center" vertical="center" shrinkToFit="1"/>
    </xf>
    <xf numFmtId="0" fontId="11" fillId="0" borderId="20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16" xfId="1" applyFont="1" applyBorder="1" applyAlignment="1">
      <alignment horizontal="center" vertical="center" shrinkToFit="1"/>
    </xf>
    <xf numFmtId="0" fontId="7" fillId="0" borderId="67" xfId="1" applyFont="1" applyBorder="1" applyAlignment="1">
      <alignment horizontal="center" vertical="center" shrinkToFit="1"/>
    </xf>
    <xf numFmtId="0" fontId="7" fillId="0" borderId="66" xfId="1" applyFont="1" applyBorder="1" applyAlignment="1">
      <alignment horizontal="center" vertical="center" shrinkToFit="1"/>
    </xf>
    <xf numFmtId="0" fontId="6" fillId="0" borderId="62" xfId="1" applyFont="1" applyBorder="1" applyAlignment="1">
      <alignment horizontal="center" vertical="center"/>
    </xf>
    <xf numFmtId="0" fontId="6" fillId="0" borderId="63" xfId="1" applyFont="1" applyBorder="1" applyAlignment="1">
      <alignment horizontal="center" vertical="center"/>
    </xf>
    <xf numFmtId="0" fontId="6" fillId="0" borderId="66" xfId="1" applyFont="1" applyBorder="1" applyAlignment="1">
      <alignment horizontal="center" vertical="center"/>
    </xf>
    <xf numFmtId="179" fontId="10" fillId="0" borderId="62" xfId="0" applyNumberFormat="1" applyFont="1" applyBorder="1" applyAlignment="1">
      <alignment horizontal="center" vertical="center" shrinkToFit="1"/>
    </xf>
    <xf numFmtId="179" fontId="10" fillId="0" borderId="63" xfId="0" applyNumberFormat="1" applyFont="1" applyBorder="1" applyAlignment="1">
      <alignment horizontal="center" vertical="center" shrinkToFit="1"/>
    </xf>
    <xf numFmtId="179" fontId="10" fillId="0" borderId="66" xfId="0" applyNumberFormat="1" applyFont="1" applyBorder="1" applyAlignment="1">
      <alignment horizontal="center" vertical="center" shrinkToFit="1"/>
    </xf>
    <xf numFmtId="0" fontId="10" fillId="0" borderId="22" xfId="1" applyNumberFormat="1" applyFont="1" applyBorder="1" applyAlignment="1">
      <alignment horizontal="center" vertical="center" shrinkToFit="1"/>
    </xf>
    <xf numFmtId="0" fontId="10" fillId="0" borderId="65" xfId="1" applyNumberFormat="1" applyFont="1" applyBorder="1" applyAlignment="1">
      <alignment horizontal="center" vertical="center" shrinkToFit="1"/>
    </xf>
    <xf numFmtId="0" fontId="10" fillId="0" borderId="62" xfId="1" applyNumberFormat="1" applyFont="1" applyBorder="1" applyAlignment="1">
      <alignment horizontal="center" vertical="center" shrinkToFit="1"/>
    </xf>
    <xf numFmtId="0" fontId="10" fillId="0" borderId="66" xfId="1" applyNumberFormat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10" fillId="0" borderId="20" xfId="1" applyNumberFormat="1" applyFont="1" applyBorder="1" applyAlignment="1">
      <alignment horizontal="center" vertical="center" shrinkToFit="1"/>
    </xf>
    <xf numFmtId="0" fontId="10" fillId="0" borderId="3" xfId="1" applyNumberFormat="1" applyFont="1" applyBorder="1" applyAlignment="1">
      <alignment horizontal="center" vertical="center" shrinkToFit="1"/>
    </xf>
    <xf numFmtId="0" fontId="11" fillId="0" borderId="62" xfId="1" applyFont="1" applyBorder="1" applyAlignment="1">
      <alignment horizontal="center" vertical="center" shrinkToFit="1"/>
    </xf>
    <xf numFmtId="0" fontId="11" fillId="0" borderId="63" xfId="1" applyFont="1" applyBorder="1" applyAlignment="1">
      <alignment horizontal="center" vertical="center" shrinkToFit="1"/>
    </xf>
    <xf numFmtId="0" fontId="11" fillId="0" borderId="64" xfId="1" applyFont="1" applyBorder="1" applyAlignment="1">
      <alignment horizontal="center" vertical="center" shrinkToFit="1"/>
    </xf>
    <xf numFmtId="0" fontId="11" fillId="0" borderId="1" xfId="1" quotePrefix="1" applyFont="1" applyBorder="1" applyAlignment="1">
      <alignment horizontal="center" vertical="center" shrinkToFit="1"/>
    </xf>
    <xf numFmtId="0" fontId="11" fillId="0" borderId="42" xfId="1" quotePrefix="1" applyFont="1" applyBorder="1" applyAlignment="1">
      <alignment horizontal="center" vertical="center" shrinkToFit="1"/>
    </xf>
    <xf numFmtId="14" fontId="11" fillId="0" borderId="1" xfId="1" quotePrefix="1" applyNumberFormat="1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4" xfId="0" applyBorder="1" applyAlignment="1"/>
    <xf numFmtId="0" fontId="18" fillId="0" borderId="7" xfId="0" applyFont="1" applyBorder="1">
      <alignment vertical="center"/>
    </xf>
    <xf numFmtId="0" fontId="18" fillId="0" borderId="0" xfId="0" applyFont="1">
      <alignment vertical="center"/>
    </xf>
    <xf numFmtId="0" fontId="18" fillId="0" borderId="4" xfId="0" applyFont="1" applyBorder="1">
      <alignment vertical="center"/>
    </xf>
    <xf numFmtId="0" fontId="0" fillId="0" borderId="20" xfId="0" applyBorder="1">
      <alignment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9" fillId="0" borderId="7" xfId="0" applyFont="1" applyBorder="1">
      <alignment vertical="center"/>
    </xf>
    <xf numFmtId="0" fontId="20" fillId="0" borderId="0" xfId="0" applyFont="1">
      <alignment vertical="center"/>
    </xf>
    <xf numFmtId="0" fontId="20" fillId="0" borderId="4" xfId="0" applyFont="1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>
      <alignment vertical="center"/>
    </xf>
  </cellXfs>
  <cellStyles count="2">
    <cellStyle name="標準" xfId="0" builtinId="0"/>
    <cellStyle name="標準 9" xfId="1"/>
  </cellStyles>
  <dxfs count="52"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</xdr:colOff>
      <xdr:row>28</xdr:row>
      <xdr:rowOff>1</xdr:rowOff>
    </xdr:from>
    <xdr:to>
      <xdr:col>4</xdr:col>
      <xdr:colOff>133349</xdr:colOff>
      <xdr:row>28</xdr:row>
      <xdr:rowOff>285751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xmlns="" id="{E82B41F9-0D9F-44F5-ABE2-DACD919B63F9}"/>
            </a:ext>
          </a:extLst>
        </xdr:cNvPr>
        <xdr:cNvSpPr/>
      </xdr:nvSpPr>
      <xdr:spPr>
        <a:xfrm>
          <a:off x="828674" y="6629401"/>
          <a:ext cx="371475" cy="28575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51"/>
  <sheetViews>
    <sheetView showGridLines="0" view="pageBreakPreview" topLeftCell="A19" zoomScaleNormal="100" zoomScaleSheetLayoutView="100" workbookViewId="0">
      <selection activeCell="C33" sqref="C33"/>
    </sheetView>
  </sheetViews>
  <sheetFormatPr defaultRowHeight="13.5"/>
  <cols>
    <col min="1" max="1" width="9" style="12"/>
    <col min="2" max="4" width="3.625" style="12" customWidth="1"/>
    <col min="5" max="5" width="20.625" style="12" customWidth="1"/>
    <col min="6" max="6" width="7.625" style="12" customWidth="1"/>
    <col min="7" max="9" width="3.625" style="12" customWidth="1"/>
    <col min="10" max="10" width="20.625" style="12" customWidth="1"/>
    <col min="11" max="11" width="7.625" style="12" customWidth="1"/>
    <col min="12" max="16384" width="9" style="12"/>
  </cols>
  <sheetData>
    <row r="3" spans="2:11" ht="14.25">
      <c r="C3" s="1"/>
      <c r="D3" s="1"/>
      <c r="E3" s="76" t="s">
        <v>117</v>
      </c>
      <c r="F3" s="1"/>
      <c r="G3" s="1"/>
      <c r="H3" s="1"/>
      <c r="I3" s="1"/>
      <c r="J3" s="1"/>
      <c r="K3" s="1"/>
    </row>
    <row r="4" spans="2:11" ht="14.25">
      <c r="C4" s="1"/>
      <c r="D4" s="1"/>
      <c r="E4" s="76" t="s">
        <v>60</v>
      </c>
      <c r="F4" s="1"/>
      <c r="G4" s="1"/>
      <c r="H4" s="1"/>
      <c r="I4" s="1"/>
      <c r="J4" s="1"/>
      <c r="K4" s="1"/>
    </row>
    <row r="5" spans="2:11" ht="14.25">
      <c r="C5" s="1"/>
      <c r="D5" s="2" t="s">
        <v>61</v>
      </c>
      <c r="E5" s="77"/>
      <c r="F5" s="2"/>
      <c r="G5" s="2"/>
      <c r="H5" s="2"/>
      <c r="I5" s="2"/>
      <c r="J5" s="2"/>
      <c r="K5" s="2"/>
    </row>
    <row r="6" spans="2:11">
      <c r="C6" s="1"/>
      <c r="D6" s="1"/>
      <c r="E6" s="148" t="s">
        <v>41</v>
      </c>
      <c r="F6" s="148"/>
      <c r="G6" s="148"/>
      <c r="H6" s="149"/>
      <c r="I6" s="149"/>
    </row>
    <row r="7" spans="2:11">
      <c r="C7" s="1"/>
      <c r="D7" s="1"/>
      <c r="E7" s="63"/>
      <c r="F7" s="63"/>
      <c r="G7" s="63"/>
      <c r="H7" s="64"/>
      <c r="I7" s="64"/>
    </row>
    <row r="9" spans="2:11" ht="13.5" customHeight="1">
      <c r="C9" s="155" t="s">
        <v>2</v>
      </c>
      <c r="D9" s="156"/>
      <c r="E9" s="61" t="s">
        <v>63</v>
      </c>
      <c r="G9" s="15"/>
      <c r="H9" s="155" t="s">
        <v>2</v>
      </c>
      <c r="I9" s="156"/>
      <c r="J9" s="73" t="s">
        <v>64</v>
      </c>
      <c r="K9" s="15"/>
    </row>
    <row r="10" spans="2:11">
      <c r="E10" s="62"/>
      <c r="G10" s="15"/>
      <c r="H10" s="15"/>
      <c r="I10" s="15"/>
      <c r="J10" s="78"/>
      <c r="K10" s="79"/>
    </row>
    <row r="11" spans="2:11">
      <c r="C11" s="13"/>
      <c r="D11" s="150">
        <v>1</v>
      </c>
      <c r="E11" s="151" t="s">
        <v>137</v>
      </c>
      <c r="H11" s="13"/>
      <c r="I11" s="150">
        <v>1</v>
      </c>
      <c r="J11" s="151" t="s">
        <v>141</v>
      </c>
      <c r="K11" s="79"/>
    </row>
    <row r="12" spans="2:11" ht="13.5" customHeight="1">
      <c r="B12" s="14"/>
      <c r="D12" s="150"/>
      <c r="E12" s="151"/>
      <c r="F12" s="60"/>
      <c r="G12" s="14"/>
      <c r="I12" s="150"/>
      <c r="J12" s="151"/>
      <c r="K12" s="79"/>
    </row>
    <row r="13" spans="2:11">
      <c r="B13" s="14"/>
      <c r="C13" s="13"/>
      <c r="D13" s="150">
        <v>2</v>
      </c>
      <c r="E13" s="151" t="s">
        <v>138</v>
      </c>
      <c r="F13" s="60"/>
      <c r="G13" s="14"/>
      <c r="H13" s="13"/>
      <c r="I13" s="150">
        <v>2</v>
      </c>
      <c r="J13" s="151" t="s">
        <v>142</v>
      </c>
      <c r="K13" s="79"/>
    </row>
    <row r="14" spans="2:11" ht="14.25" thickBot="1">
      <c r="B14" s="150" t="s">
        <v>62</v>
      </c>
      <c r="D14" s="150"/>
      <c r="E14" s="152"/>
      <c r="F14" s="60"/>
      <c r="G14" s="150" t="s">
        <v>65</v>
      </c>
      <c r="I14" s="150"/>
      <c r="J14" s="152"/>
      <c r="K14" s="79"/>
    </row>
    <row r="15" spans="2:11">
      <c r="B15" s="150"/>
      <c r="C15" s="13"/>
      <c r="D15" s="158">
        <v>3</v>
      </c>
      <c r="E15" s="153" t="s">
        <v>139</v>
      </c>
      <c r="F15" s="147"/>
      <c r="G15" s="150"/>
      <c r="H15" s="13"/>
      <c r="I15" s="158">
        <v>3</v>
      </c>
      <c r="J15" s="153" t="s">
        <v>143</v>
      </c>
      <c r="K15" s="147"/>
    </row>
    <row r="16" spans="2:11" ht="14.25" thickBot="1">
      <c r="B16" s="14"/>
      <c r="D16" s="158"/>
      <c r="E16" s="154"/>
      <c r="F16" s="147"/>
      <c r="G16" s="14"/>
      <c r="I16" s="158"/>
      <c r="J16" s="154"/>
      <c r="K16" s="147"/>
    </row>
    <row r="17" spans="2:11">
      <c r="B17" s="14"/>
      <c r="C17" s="13"/>
      <c r="D17" s="150">
        <v>4</v>
      </c>
      <c r="E17" s="157" t="s">
        <v>140</v>
      </c>
      <c r="F17" s="60"/>
      <c r="G17" s="14"/>
      <c r="H17" s="13"/>
      <c r="I17" s="150">
        <v>4</v>
      </c>
      <c r="J17" s="157" t="s">
        <v>144</v>
      </c>
      <c r="K17" s="79"/>
    </row>
    <row r="18" spans="2:11">
      <c r="D18" s="150"/>
      <c r="E18" s="151"/>
      <c r="F18" s="60"/>
      <c r="I18" s="150"/>
      <c r="J18" s="151"/>
      <c r="K18" s="79"/>
    </row>
    <row r="19" spans="2:11">
      <c r="C19" s="15"/>
      <c r="D19" s="15"/>
      <c r="E19" s="78"/>
      <c r="F19" s="60"/>
      <c r="G19" s="15"/>
      <c r="H19" s="15"/>
      <c r="I19" s="15"/>
      <c r="J19" s="78"/>
      <c r="K19" s="79"/>
    </row>
    <row r="20" spans="2:11">
      <c r="C20" s="15"/>
      <c r="D20" s="15"/>
      <c r="E20" s="78"/>
      <c r="F20" s="60"/>
      <c r="G20" s="15"/>
      <c r="H20" s="15"/>
      <c r="I20" s="15"/>
      <c r="J20" s="78"/>
      <c r="K20" s="79"/>
    </row>
    <row r="21" spans="2:11">
      <c r="C21" s="15"/>
      <c r="D21" s="15"/>
      <c r="E21" s="78"/>
      <c r="F21" s="60"/>
      <c r="G21" s="15"/>
      <c r="H21" s="15"/>
      <c r="I21" s="15"/>
      <c r="J21" s="78"/>
      <c r="K21" s="79"/>
    </row>
    <row r="22" spans="2:11">
      <c r="C22" s="155" t="s">
        <v>2</v>
      </c>
      <c r="D22" s="156"/>
      <c r="E22" s="73" t="s">
        <v>66</v>
      </c>
      <c r="G22" s="15"/>
      <c r="H22" s="155" t="s">
        <v>2</v>
      </c>
      <c r="I22" s="156"/>
      <c r="J22" s="73" t="s">
        <v>67</v>
      </c>
      <c r="K22" s="15"/>
    </row>
    <row r="23" spans="2:11">
      <c r="E23" s="62"/>
      <c r="G23" s="15"/>
      <c r="H23" s="15"/>
      <c r="I23" s="15"/>
      <c r="J23" s="78"/>
      <c r="K23" s="79"/>
    </row>
    <row r="24" spans="2:11">
      <c r="C24" s="13"/>
      <c r="D24" s="150">
        <v>1</v>
      </c>
      <c r="E24" s="151" t="s">
        <v>145</v>
      </c>
      <c r="H24" s="13"/>
      <c r="I24" s="150">
        <v>1</v>
      </c>
      <c r="J24" s="151" t="s">
        <v>149</v>
      </c>
      <c r="K24" s="79"/>
    </row>
    <row r="25" spans="2:11">
      <c r="B25" s="14"/>
      <c r="D25" s="150"/>
      <c r="E25" s="151"/>
      <c r="F25" s="60"/>
      <c r="G25" s="14"/>
      <c r="I25" s="150"/>
      <c r="J25" s="151"/>
      <c r="K25" s="79"/>
    </row>
    <row r="26" spans="2:11">
      <c r="B26" s="14"/>
      <c r="C26" s="13"/>
      <c r="D26" s="150">
        <v>2</v>
      </c>
      <c r="E26" s="151" t="s">
        <v>146</v>
      </c>
      <c r="F26" s="60"/>
      <c r="G26" s="14"/>
      <c r="H26" s="13"/>
      <c r="I26" s="150">
        <v>2</v>
      </c>
      <c r="J26" s="151" t="s">
        <v>150</v>
      </c>
      <c r="K26" s="79"/>
    </row>
    <row r="27" spans="2:11" ht="14.25" thickBot="1">
      <c r="B27" s="150" t="s">
        <v>68</v>
      </c>
      <c r="D27" s="150"/>
      <c r="E27" s="152"/>
      <c r="F27" s="60"/>
      <c r="G27" s="150" t="s">
        <v>69</v>
      </c>
      <c r="I27" s="150"/>
      <c r="J27" s="152"/>
      <c r="K27" s="79"/>
    </row>
    <row r="28" spans="2:11">
      <c r="B28" s="150"/>
      <c r="C28" s="13"/>
      <c r="D28" s="158">
        <v>3</v>
      </c>
      <c r="E28" s="153" t="s">
        <v>147</v>
      </c>
      <c r="F28" s="147"/>
      <c r="G28" s="150"/>
      <c r="H28" s="13"/>
      <c r="I28" s="158">
        <v>3</v>
      </c>
      <c r="J28" s="153" t="s">
        <v>151</v>
      </c>
      <c r="K28" s="147"/>
    </row>
    <row r="29" spans="2:11" ht="14.25" thickBot="1">
      <c r="B29" s="14"/>
      <c r="D29" s="158"/>
      <c r="E29" s="154"/>
      <c r="F29" s="147"/>
      <c r="G29" s="14"/>
      <c r="I29" s="158"/>
      <c r="J29" s="154"/>
      <c r="K29" s="147"/>
    </row>
    <row r="30" spans="2:11">
      <c r="B30" s="14"/>
      <c r="C30" s="13"/>
      <c r="D30" s="150">
        <v>4</v>
      </c>
      <c r="E30" s="157" t="s">
        <v>148</v>
      </c>
      <c r="F30" s="60"/>
      <c r="G30" s="14"/>
      <c r="H30" s="13"/>
      <c r="I30" s="150">
        <v>4</v>
      </c>
      <c r="J30" s="157" t="s">
        <v>152</v>
      </c>
      <c r="K30" s="79"/>
    </row>
    <row r="31" spans="2:11">
      <c r="D31" s="150"/>
      <c r="E31" s="151"/>
      <c r="F31" s="60"/>
      <c r="H31" s="16"/>
      <c r="I31" s="150"/>
      <c r="J31" s="151"/>
      <c r="K31" s="79"/>
    </row>
    <row r="32" spans="2:11">
      <c r="C32" s="15"/>
      <c r="D32" s="15"/>
      <c r="E32" s="78"/>
      <c r="F32" s="60"/>
      <c r="G32" s="15"/>
      <c r="H32" s="17"/>
      <c r="I32" s="150">
        <v>5</v>
      </c>
      <c r="J32" s="157" t="s">
        <v>153</v>
      </c>
      <c r="K32" s="79"/>
    </row>
    <row r="33" spans="3:11">
      <c r="C33" s="15"/>
      <c r="D33" s="15"/>
      <c r="E33" s="78"/>
      <c r="F33" s="60"/>
      <c r="G33" s="15"/>
      <c r="H33" s="15"/>
      <c r="I33" s="150"/>
      <c r="J33" s="151"/>
      <c r="K33" s="79"/>
    </row>
    <row r="34" spans="3:11">
      <c r="C34" s="15"/>
      <c r="D34" s="15"/>
      <c r="E34" s="78"/>
      <c r="F34" s="60"/>
      <c r="G34" s="15"/>
      <c r="H34" s="15"/>
      <c r="I34" s="15"/>
      <c r="J34" s="78"/>
      <c r="K34" s="79"/>
    </row>
    <row r="35" spans="3:11">
      <c r="C35" s="15"/>
      <c r="D35" s="15"/>
      <c r="E35" s="78"/>
      <c r="F35" s="60"/>
      <c r="G35" s="15"/>
      <c r="H35" s="15"/>
      <c r="I35" s="15"/>
      <c r="J35" s="78"/>
      <c r="K35" s="79"/>
    </row>
    <row r="36" spans="3:11">
      <c r="C36" s="15"/>
      <c r="D36" s="15"/>
      <c r="E36" s="78"/>
      <c r="F36" s="60"/>
      <c r="G36" s="15"/>
      <c r="H36" s="15"/>
      <c r="I36" s="15"/>
      <c r="J36" s="78"/>
      <c r="K36" s="79"/>
    </row>
    <row r="37" spans="3:11">
      <c r="C37" s="15"/>
      <c r="D37" s="15"/>
      <c r="E37" s="90"/>
      <c r="F37" s="60"/>
      <c r="G37" s="15"/>
      <c r="H37" s="15"/>
      <c r="I37" s="15"/>
      <c r="J37" s="90"/>
      <c r="K37" s="79"/>
    </row>
    <row r="38" spans="3:11">
      <c r="C38" s="15"/>
      <c r="D38" s="15"/>
      <c r="E38" s="90"/>
      <c r="F38" s="60"/>
      <c r="G38" s="15"/>
      <c r="H38" s="15"/>
      <c r="I38" s="15"/>
      <c r="J38" s="90"/>
      <c r="K38" s="79"/>
    </row>
    <row r="39" spans="3:11">
      <c r="C39" s="15"/>
      <c r="D39" s="15"/>
      <c r="E39" s="90"/>
      <c r="F39" s="60"/>
      <c r="G39" s="15"/>
      <c r="H39" s="15"/>
      <c r="I39" s="15"/>
      <c r="J39" s="90"/>
      <c r="K39" s="79"/>
    </row>
    <row r="40" spans="3:11">
      <c r="C40" s="15"/>
      <c r="D40" s="15"/>
      <c r="E40" s="90"/>
      <c r="F40" s="60"/>
      <c r="G40" s="15"/>
      <c r="H40" s="15"/>
      <c r="I40" s="15"/>
      <c r="J40" s="90"/>
      <c r="K40" s="79"/>
    </row>
    <row r="41" spans="3:11">
      <c r="C41" s="15"/>
      <c r="D41" s="15"/>
      <c r="E41" s="90"/>
      <c r="F41" s="60"/>
      <c r="G41" s="15"/>
      <c r="H41" s="15"/>
      <c r="I41" s="15"/>
      <c r="J41" s="90"/>
      <c r="K41" s="79"/>
    </row>
    <row r="42" spans="3:11">
      <c r="C42" s="15"/>
      <c r="D42" s="15"/>
      <c r="E42" s="90"/>
      <c r="F42" s="60"/>
      <c r="G42" s="15"/>
      <c r="H42" s="15"/>
      <c r="I42" s="15"/>
      <c r="J42" s="90"/>
      <c r="K42" s="79"/>
    </row>
    <row r="43" spans="3:11">
      <c r="C43" s="15"/>
      <c r="D43" s="15"/>
      <c r="E43" s="78"/>
      <c r="F43" s="60"/>
      <c r="G43" s="15"/>
      <c r="H43" s="15"/>
      <c r="I43" s="15"/>
      <c r="J43" s="78"/>
      <c r="K43" s="79"/>
    </row>
    <row r="44" spans="3:11">
      <c r="C44" s="15"/>
      <c r="D44" s="15"/>
      <c r="E44" s="78"/>
      <c r="F44" s="60"/>
      <c r="G44" s="15"/>
      <c r="H44" s="15"/>
      <c r="I44" s="15"/>
      <c r="J44" s="78"/>
      <c r="K44" s="79"/>
    </row>
    <row r="45" spans="3:11">
      <c r="C45" s="15"/>
      <c r="D45" s="15"/>
      <c r="E45" s="78"/>
      <c r="F45" s="60"/>
      <c r="G45" s="15"/>
      <c r="H45" s="15"/>
      <c r="I45" s="15"/>
      <c r="J45" s="78"/>
      <c r="K45" s="79"/>
    </row>
    <row r="46" spans="3:11">
      <c r="C46" s="15"/>
      <c r="D46" s="15"/>
      <c r="E46" s="78"/>
      <c r="F46" s="60"/>
      <c r="G46" s="15"/>
      <c r="H46" s="15"/>
      <c r="I46" s="15"/>
      <c r="J46" s="78"/>
      <c r="K46" s="79"/>
    </row>
    <row r="47" spans="3:11">
      <c r="C47" s="15"/>
      <c r="D47" s="15"/>
      <c r="E47" s="78"/>
      <c r="F47" s="60"/>
      <c r="G47" s="15"/>
      <c r="H47" s="15"/>
      <c r="I47" s="15"/>
      <c r="J47" s="78"/>
      <c r="K47" s="79"/>
    </row>
    <row r="48" spans="3:11">
      <c r="C48" s="15"/>
      <c r="D48" s="15"/>
      <c r="E48" s="78"/>
      <c r="F48" s="60"/>
      <c r="G48" s="15"/>
      <c r="H48" s="15"/>
      <c r="I48" s="15"/>
      <c r="J48" s="78"/>
      <c r="K48" s="79"/>
    </row>
    <row r="49" spans="2:11">
      <c r="C49" s="15"/>
      <c r="D49" s="15"/>
      <c r="E49" s="78"/>
      <c r="F49" s="60"/>
      <c r="G49" s="15"/>
      <c r="H49" s="15"/>
      <c r="I49" s="15"/>
      <c r="J49" s="78"/>
      <c r="K49" s="79"/>
    </row>
    <row r="50" spans="2:11" ht="13.5" customHeight="1">
      <c r="C50" s="15"/>
      <c r="D50" s="158"/>
      <c r="E50" s="159"/>
      <c r="F50" s="60"/>
      <c r="G50" s="15"/>
      <c r="H50" s="158"/>
      <c r="I50" s="158"/>
      <c r="J50" s="78"/>
      <c r="K50" s="79"/>
    </row>
    <row r="51" spans="2:11">
      <c r="B51" s="15"/>
      <c r="C51" s="15"/>
      <c r="D51" s="158"/>
      <c r="E51" s="159"/>
      <c r="F51" s="60"/>
      <c r="G51" s="15"/>
      <c r="H51" s="15"/>
      <c r="I51" s="15"/>
      <c r="J51" s="78"/>
      <c r="K51" s="79"/>
    </row>
  </sheetData>
  <mergeCells count="50">
    <mergeCell ref="K28:K29"/>
    <mergeCell ref="D30:D31"/>
    <mergeCell ref="E30:E31"/>
    <mergeCell ref="I30:I31"/>
    <mergeCell ref="J30:J31"/>
    <mergeCell ref="G27:G28"/>
    <mergeCell ref="D28:D29"/>
    <mergeCell ref="E28:E29"/>
    <mergeCell ref="F28:F29"/>
    <mergeCell ref="H50:I50"/>
    <mergeCell ref="E50:E51"/>
    <mergeCell ref="D50:D51"/>
    <mergeCell ref="C22:D22"/>
    <mergeCell ref="H22:I22"/>
    <mergeCell ref="D26:D27"/>
    <mergeCell ref="E26:E27"/>
    <mergeCell ref="J32:J33"/>
    <mergeCell ref="I32:I33"/>
    <mergeCell ref="J24:J25"/>
    <mergeCell ref="D11:D12"/>
    <mergeCell ref="D13:D14"/>
    <mergeCell ref="D15:D16"/>
    <mergeCell ref="E11:E12"/>
    <mergeCell ref="E13:E14"/>
    <mergeCell ref="E15:E16"/>
    <mergeCell ref="I26:I27"/>
    <mergeCell ref="I17:I18"/>
    <mergeCell ref="F15:F16"/>
    <mergeCell ref="I15:I16"/>
    <mergeCell ref="I28:I29"/>
    <mergeCell ref="J28:J29"/>
    <mergeCell ref="B14:B15"/>
    <mergeCell ref="D17:D18"/>
    <mergeCell ref="E17:E18"/>
    <mergeCell ref="C9:D9"/>
    <mergeCell ref="J26:J27"/>
    <mergeCell ref="I24:I25"/>
    <mergeCell ref="E24:E25"/>
    <mergeCell ref="D24:D25"/>
    <mergeCell ref="J17:J18"/>
    <mergeCell ref="B27:B28"/>
    <mergeCell ref="K15:K16"/>
    <mergeCell ref="E6:I6"/>
    <mergeCell ref="I11:I12"/>
    <mergeCell ref="J11:J12"/>
    <mergeCell ref="I13:I14"/>
    <mergeCell ref="J13:J14"/>
    <mergeCell ref="G14:G15"/>
    <mergeCell ref="J15:J16"/>
    <mergeCell ref="H9:I9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horizontalDpi="4294967293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1"/>
  <sheetViews>
    <sheetView topLeftCell="A10" workbookViewId="0">
      <selection activeCell="Q23" sqref="Q23"/>
    </sheetView>
  </sheetViews>
  <sheetFormatPr defaultRowHeight="13.5"/>
  <cols>
    <col min="1" max="1" width="1.25" style="54" customWidth="1"/>
    <col min="2" max="3" width="4.125" style="54" customWidth="1"/>
    <col min="4" max="6" width="9" style="54"/>
    <col min="7" max="7" width="5.125" style="54" customWidth="1"/>
    <col min="8" max="8" width="1.125" style="54" customWidth="1"/>
    <col min="9" max="10" width="4.125" style="54" customWidth="1"/>
    <col min="11" max="13" width="9" style="54"/>
    <col min="14" max="14" width="7.125" style="54" customWidth="1"/>
    <col min="15" max="256" width="9" style="54"/>
    <col min="257" max="257" width="3.375" style="54" customWidth="1"/>
    <col min="258" max="259" width="4.125" style="54" customWidth="1"/>
    <col min="260" max="262" width="9" style="54"/>
    <col min="263" max="263" width="5.125" style="54" customWidth="1"/>
    <col min="264" max="264" width="2.125" style="54" customWidth="1"/>
    <col min="265" max="266" width="4.125" style="54" customWidth="1"/>
    <col min="267" max="269" width="9" style="54"/>
    <col min="270" max="270" width="7.125" style="54" customWidth="1"/>
    <col min="271" max="512" width="9" style="54"/>
    <col min="513" max="513" width="3.375" style="54" customWidth="1"/>
    <col min="514" max="515" width="4.125" style="54" customWidth="1"/>
    <col min="516" max="518" width="9" style="54"/>
    <col min="519" max="519" width="5.125" style="54" customWidth="1"/>
    <col min="520" max="520" width="2.125" style="54" customWidth="1"/>
    <col min="521" max="522" width="4.125" style="54" customWidth="1"/>
    <col min="523" max="525" width="9" style="54"/>
    <col min="526" max="526" width="7.125" style="54" customWidth="1"/>
    <col min="527" max="768" width="9" style="54"/>
    <col min="769" max="769" width="3.375" style="54" customWidth="1"/>
    <col min="770" max="771" width="4.125" style="54" customWidth="1"/>
    <col min="772" max="774" width="9" style="54"/>
    <col min="775" max="775" width="5.125" style="54" customWidth="1"/>
    <col min="776" max="776" width="2.125" style="54" customWidth="1"/>
    <col min="777" max="778" width="4.125" style="54" customWidth="1"/>
    <col min="779" max="781" width="9" style="54"/>
    <col min="782" max="782" width="7.125" style="54" customWidth="1"/>
    <col min="783" max="1024" width="9" style="54"/>
    <col min="1025" max="1025" width="3.375" style="54" customWidth="1"/>
    <col min="1026" max="1027" width="4.125" style="54" customWidth="1"/>
    <col min="1028" max="1030" width="9" style="54"/>
    <col min="1031" max="1031" width="5.125" style="54" customWidth="1"/>
    <col min="1032" max="1032" width="2.125" style="54" customWidth="1"/>
    <col min="1033" max="1034" width="4.125" style="54" customWidth="1"/>
    <col min="1035" max="1037" width="9" style="54"/>
    <col min="1038" max="1038" width="7.125" style="54" customWidth="1"/>
    <col min="1039" max="1280" width="9" style="54"/>
    <col min="1281" max="1281" width="3.375" style="54" customWidth="1"/>
    <col min="1282" max="1283" width="4.125" style="54" customWidth="1"/>
    <col min="1284" max="1286" width="9" style="54"/>
    <col min="1287" max="1287" width="5.125" style="54" customWidth="1"/>
    <col min="1288" max="1288" width="2.125" style="54" customWidth="1"/>
    <col min="1289" max="1290" width="4.125" style="54" customWidth="1"/>
    <col min="1291" max="1293" width="9" style="54"/>
    <col min="1294" max="1294" width="7.125" style="54" customWidth="1"/>
    <col min="1295" max="1536" width="9" style="54"/>
    <col min="1537" max="1537" width="3.375" style="54" customWidth="1"/>
    <col min="1538" max="1539" width="4.125" style="54" customWidth="1"/>
    <col min="1540" max="1542" width="9" style="54"/>
    <col min="1543" max="1543" width="5.125" style="54" customWidth="1"/>
    <col min="1544" max="1544" width="2.125" style="54" customWidth="1"/>
    <col min="1545" max="1546" width="4.125" style="54" customWidth="1"/>
    <col min="1547" max="1549" width="9" style="54"/>
    <col min="1550" max="1550" width="7.125" style="54" customWidth="1"/>
    <col min="1551" max="1792" width="9" style="54"/>
    <col min="1793" max="1793" width="3.375" style="54" customWidth="1"/>
    <col min="1794" max="1795" width="4.125" style="54" customWidth="1"/>
    <col min="1796" max="1798" width="9" style="54"/>
    <col min="1799" max="1799" width="5.125" style="54" customWidth="1"/>
    <col min="1800" max="1800" width="2.125" style="54" customWidth="1"/>
    <col min="1801" max="1802" width="4.125" style="54" customWidth="1"/>
    <col min="1803" max="1805" width="9" style="54"/>
    <col min="1806" max="1806" width="7.125" style="54" customWidth="1"/>
    <col min="1807" max="2048" width="9" style="54"/>
    <col min="2049" max="2049" width="3.375" style="54" customWidth="1"/>
    <col min="2050" max="2051" width="4.125" style="54" customWidth="1"/>
    <col min="2052" max="2054" width="9" style="54"/>
    <col min="2055" max="2055" width="5.125" style="54" customWidth="1"/>
    <col min="2056" max="2056" width="2.125" style="54" customWidth="1"/>
    <col min="2057" max="2058" width="4.125" style="54" customWidth="1"/>
    <col min="2059" max="2061" width="9" style="54"/>
    <col min="2062" max="2062" width="7.125" style="54" customWidth="1"/>
    <col min="2063" max="2304" width="9" style="54"/>
    <col min="2305" max="2305" width="3.375" style="54" customWidth="1"/>
    <col min="2306" max="2307" width="4.125" style="54" customWidth="1"/>
    <col min="2308" max="2310" width="9" style="54"/>
    <col min="2311" max="2311" width="5.125" style="54" customWidth="1"/>
    <col min="2312" max="2312" width="2.125" style="54" customWidth="1"/>
    <col min="2313" max="2314" width="4.125" style="54" customWidth="1"/>
    <col min="2315" max="2317" width="9" style="54"/>
    <col min="2318" max="2318" width="7.125" style="54" customWidth="1"/>
    <col min="2319" max="2560" width="9" style="54"/>
    <col min="2561" max="2561" width="3.375" style="54" customWidth="1"/>
    <col min="2562" max="2563" width="4.125" style="54" customWidth="1"/>
    <col min="2564" max="2566" width="9" style="54"/>
    <col min="2567" max="2567" width="5.125" style="54" customWidth="1"/>
    <col min="2568" max="2568" width="2.125" style="54" customWidth="1"/>
    <col min="2569" max="2570" width="4.125" style="54" customWidth="1"/>
    <col min="2571" max="2573" width="9" style="54"/>
    <col min="2574" max="2574" width="7.125" style="54" customWidth="1"/>
    <col min="2575" max="2816" width="9" style="54"/>
    <col min="2817" max="2817" width="3.375" style="54" customWidth="1"/>
    <col min="2818" max="2819" width="4.125" style="54" customWidth="1"/>
    <col min="2820" max="2822" width="9" style="54"/>
    <col min="2823" max="2823" width="5.125" style="54" customWidth="1"/>
    <col min="2824" max="2824" width="2.125" style="54" customWidth="1"/>
    <col min="2825" max="2826" width="4.125" style="54" customWidth="1"/>
    <col min="2827" max="2829" width="9" style="54"/>
    <col min="2830" max="2830" width="7.125" style="54" customWidth="1"/>
    <col min="2831" max="3072" width="9" style="54"/>
    <col min="3073" max="3073" width="3.375" style="54" customWidth="1"/>
    <col min="3074" max="3075" width="4.125" style="54" customWidth="1"/>
    <col min="3076" max="3078" width="9" style="54"/>
    <col min="3079" max="3079" width="5.125" style="54" customWidth="1"/>
    <col min="3080" max="3080" width="2.125" style="54" customWidth="1"/>
    <col min="3081" max="3082" width="4.125" style="54" customWidth="1"/>
    <col min="3083" max="3085" width="9" style="54"/>
    <col min="3086" max="3086" width="7.125" style="54" customWidth="1"/>
    <col min="3087" max="3328" width="9" style="54"/>
    <col min="3329" max="3329" width="3.375" style="54" customWidth="1"/>
    <col min="3330" max="3331" width="4.125" style="54" customWidth="1"/>
    <col min="3332" max="3334" width="9" style="54"/>
    <col min="3335" max="3335" width="5.125" style="54" customWidth="1"/>
    <col min="3336" max="3336" width="2.125" style="54" customWidth="1"/>
    <col min="3337" max="3338" width="4.125" style="54" customWidth="1"/>
    <col min="3339" max="3341" width="9" style="54"/>
    <col min="3342" max="3342" width="7.125" style="54" customWidth="1"/>
    <col min="3343" max="3584" width="9" style="54"/>
    <col min="3585" max="3585" width="3.375" style="54" customWidth="1"/>
    <col min="3586" max="3587" width="4.125" style="54" customWidth="1"/>
    <col min="3588" max="3590" width="9" style="54"/>
    <col min="3591" max="3591" width="5.125" style="54" customWidth="1"/>
    <col min="3592" max="3592" width="2.125" style="54" customWidth="1"/>
    <col min="3593" max="3594" width="4.125" style="54" customWidth="1"/>
    <col min="3595" max="3597" width="9" style="54"/>
    <col min="3598" max="3598" width="7.125" style="54" customWidth="1"/>
    <col min="3599" max="3840" width="9" style="54"/>
    <col min="3841" max="3841" width="3.375" style="54" customWidth="1"/>
    <col min="3842" max="3843" width="4.125" style="54" customWidth="1"/>
    <col min="3844" max="3846" width="9" style="54"/>
    <col min="3847" max="3847" width="5.125" style="54" customWidth="1"/>
    <col min="3848" max="3848" width="2.125" style="54" customWidth="1"/>
    <col min="3849" max="3850" width="4.125" style="54" customWidth="1"/>
    <col min="3851" max="3853" width="9" style="54"/>
    <col min="3854" max="3854" width="7.125" style="54" customWidth="1"/>
    <col min="3855" max="4096" width="9" style="54"/>
    <col min="4097" max="4097" width="3.375" style="54" customWidth="1"/>
    <col min="4098" max="4099" width="4.125" style="54" customWidth="1"/>
    <col min="4100" max="4102" width="9" style="54"/>
    <col min="4103" max="4103" width="5.125" style="54" customWidth="1"/>
    <col min="4104" max="4104" width="2.125" style="54" customWidth="1"/>
    <col min="4105" max="4106" width="4.125" style="54" customWidth="1"/>
    <col min="4107" max="4109" width="9" style="54"/>
    <col min="4110" max="4110" width="7.125" style="54" customWidth="1"/>
    <col min="4111" max="4352" width="9" style="54"/>
    <col min="4353" max="4353" width="3.375" style="54" customWidth="1"/>
    <col min="4354" max="4355" width="4.125" style="54" customWidth="1"/>
    <col min="4356" max="4358" width="9" style="54"/>
    <col min="4359" max="4359" width="5.125" style="54" customWidth="1"/>
    <col min="4360" max="4360" width="2.125" style="54" customWidth="1"/>
    <col min="4361" max="4362" width="4.125" style="54" customWidth="1"/>
    <col min="4363" max="4365" width="9" style="54"/>
    <col min="4366" max="4366" width="7.125" style="54" customWidth="1"/>
    <col min="4367" max="4608" width="9" style="54"/>
    <col min="4609" max="4609" width="3.375" style="54" customWidth="1"/>
    <col min="4610" max="4611" width="4.125" style="54" customWidth="1"/>
    <col min="4612" max="4614" width="9" style="54"/>
    <col min="4615" max="4615" width="5.125" style="54" customWidth="1"/>
    <col min="4616" max="4616" width="2.125" style="54" customWidth="1"/>
    <col min="4617" max="4618" width="4.125" style="54" customWidth="1"/>
    <col min="4619" max="4621" width="9" style="54"/>
    <col min="4622" max="4622" width="7.125" style="54" customWidth="1"/>
    <col min="4623" max="4864" width="9" style="54"/>
    <col min="4865" max="4865" width="3.375" style="54" customWidth="1"/>
    <col min="4866" max="4867" width="4.125" style="54" customWidth="1"/>
    <col min="4868" max="4870" width="9" style="54"/>
    <col min="4871" max="4871" width="5.125" style="54" customWidth="1"/>
    <col min="4872" max="4872" width="2.125" style="54" customWidth="1"/>
    <col min="4873" max="4874" width="4.125" style="54" customWidth="1"/>
    <col min="4875" max="4877" width="9" style="54"/>
    <col min="4878" max="4878" width="7.125" style="54" customWidth="1"/>
    <col min="4879" max="5120" width="9" style="54"/>
    <col min="5121" max="5121" width="3.375" style="54" customWidth="1"/>
    <col min="5122" max="5123" width="4.125" style="54" customWidth="1"/>
    <col min="5124" max="5126" width="9" style="54"/>
    <col min="5127" max="5127" width="5.125" style="54" customWidth="1"/>
    <col min="5128" max="5128" width="2.125" style="54" customWidth="1"/>
    <col min="5129" max="5130" width="4.125" style="54" customWidth="1"/>
    <col min="5131" max="5133" width="9" style="54"/>
    <col min="5134" max="5134" width="7.125" style="54" customWidth="1"/>
    <col min="5135" max="5376" width="9" style="54"/>
    <col min="5377" max="5377" width="3.375" style="54" customWidth="1"/>
    <col min="5378" max="5379" width="4.125" style="54" customWidth="1"/>
    <col min="5380" max="5382" width="9" style="54"/>
    <col min="5383" max="5383" width="5.125" style="54" customWidth="1"/>
    <col min="5384" max="5384" width="2.125" style="54" customWidth="1"/>
    <col min="5385" max="5386" width="4.125" style="54" customWidth="1"/>
    <col min="5387" max="5389" width="9" style="54"/>
    <col min="5390" max="5390" width="7.125" style="54" customWidth="1"/>
    <col min="5391" max="5632" width="9" style="54"/>
    <col min="5633" max="5633" width="3.375" style="54" customWidth="1"/>
    <col min="5634" max="5635" width="4.125" style="54" customWidth="1"/>
    <col min="5636" max="5638" width="9" style="54"/>
    <col min="5639" max="5639" width="5.125" style="54" customWidth="1"/>
    <col min="5640" max="5640" width="2.125" style="54" customWidth="1"/>
    <col min="5641" max="5642" width="4.125" style="54" customWidth="1"/>
    <col min="5643" max="5645" width="9" style="54"/>
    <col min="5646" max="5646" width="7.125" style="54" customWidth="1"/>
    <col min="5647" max="5888" width="9" style="54"/>
    <col min="5889" max="5889" width="3.375" style="54" customWidth="1"/>
    <col min="5890" max="5891" width="4.125" style="54" customWidth="1"/>
    <col min="5892" max="5894" width="9" style="54"/>
    <col min="5895" max="5895" width="5.125" style="54" customWidth="1"/>
    <col min="5896" max="5896" width="2.125" style="54" customWidth="1"/>
    <col min="5897" max="5898" width="4.125" style="54" customWidth="1"/>
    <col min="5899" max="5901" width="9" style="54"/>
    <col min="5902" max="5902" width="7.125" style="54" customWidth="1"/>
    <col min="5903" max="6144" width="9" style="54"/>
    <col min="6145" max="6145" width="3.375" style="54" customWidth="1"/>
    <col min="6146" max="6147" width="4.125" style="54" customWidth="1"/>
    <col min="6148" max="6150" width="9" style="54"/>
    <col min="6151" max="6151" width="5.125" style="54" customWidth="1"/>
    <col min="6152" max="6152" width="2.125" style="54" customWidth="1"/>
    <col min="6153" max="6154" width="4.125" style="54" customWidth="1"/>
    <col min="6155" max="6157" width="9" style="54"/>
    <col min="6158" max="6158" width="7.125" style="54" customWidth="1"/>
    <col min="6159" max="6400" width="9" style="54"/>
    <col min="6401" max="6401" width="3.375" style="54" customWidth="1"/>
    <col min="6402" max="6403" width="4.125" style="54" customWidth="1"/>
    <col min="6404" max="6406" width="9" style="54"/>
    <col min="6407" max="6407" width="5.125" style="54" customWidth="1"/>
    <col min="6408" max="6408" width="2.125" style="54" customWidth="1"/>
    <col min="6409" max="6410" width="4.125" style="54" customWidth="1"/>
    <col min="6411" max="6413" width="9" style="54"/>
    <col min="6414" max="6414" width="7.125" style="54" customWidth="1"/>
    <col min="6415" max="6656" width="9" style="54"/>
    <col min="6657" max="6657" width="3.375" style="54" customWidth="1"/>
    <col min="6658" max="6659" width="4.125" style="54" customWidth="1"/>
    <col min="6660" max="6662" width="9" style="54"/>
    <col min="6663" max="6663" width="5.125" style="54" customWidth="1"/>
    <col min="6664" max="6664" width="2.125" style="54" customWidth="1"/>
    <col min="6665" max="6666" width="4.125" style="54" customWidth="1"/>
    <col min="6667" max="6669" width="9" style="54"/>
    <col min="6670" max="6670" width="7.125" style="54" customWidth="1"/>
    <col min="6671" max="6912" width="9" style="54"/>
    <col min="6913" max="6913" width="3.375" style="54" customWidth="1"/>
    <col min="6914" max="6915" width="4.125" style="54" customWidth="1"/>
    <col min="6916" max="6918" width="9" style="54"/>
    <col min="6919" max="6919" width="5.125" style="54" customWidth="1"/>
    <col min="6920" max="6920" width="2.125" style="54" customWidth="1"/>
    <col min="6921" max="6922" width="4.125" style="54" customWidth="1"/>
    <col min="6923" max="6925" width="9" style="54"/>
    <col min="6926" max="6926" width="7.125" style="54" customWidth="1"/>
    <col min="6927" max="7168" width="9" style="54"/>
    <col min="7169" max="7169" width="3.375" style="54" customWidth="1"/>
    <col min="7170" max="7171" width="4.125" style="54" customWidth="1"/>
    <col min="7172" max="7174" width="9" style="54"/>
    <col min="7175" max="7175" width="5.125" style="54" customWidth="1"/>
    <col min="7176" max="7176" width="2.125" style="54" customWidth="1"/>
    <col min="7177" max="7178" width="4.125" style="54" customWidth="1"/>
    <col min="7179" max="7181" width="9" style="54"/>
    <col min="7182" max="7182" width="7.125" style="54" customWidth="1"/>
    <col min="7183" max="7424" width="9" style="54"/>
    <col min="7425" max="7425" width="3.375" style="54" customWidth="1"/>
    <col min="7426" max="7427" width="4.125" style="54" customWidth="1"/>
    <col min="7428" max="7430" width="9" style="54"/>
    <col min="7431" max="7431" width="5.125" style="54" customWidth="1"/>
    <col min="7432" max="7432" width="2.125" style="54" customWidth="1"/>
    <col min="7433" max="7434" width="4.125" style="54" customWidth="1"/>
    <col min="7435" max="7437" width="9" style="54"/>
    <col min="7438" max="7438" width="7.125" style="54" customWidth="1"/>
    <col min="7439" max="7680" width="9" style="54"/>
    <col min="7681" max="7681" width="3.375" style="54" customWidth="1"/>
    <col min="7682" max="7683" width="4.125" style="54" customWidth="1"/>
    <col min="7684" max="7686" width="9" style="54"/>
    <col min="7687" max="7687" width="5.125" style="54" customWidth="1"/>
    <col min="7688" max="7688" width="2.125" style="54" customWidth="1"/>
    <col min="7689" max="7690" width="4.125" style="54" customWidth="1"/>
    <col min="7691" max="7693" width="9" style="54"/>
    <col min="7694" max="7694" width="7.125" style="54" customWidth="1"/>
    <col min="7695" max="7936" width="9" style="54"/>
    <col min="7937" max="7937" width="3.375" style="54" customWidth="1"/>
    <col min="7938" max="7939" width="4.125" style="54" customWidth="1"/>
    <col min="7940" max="7942" width="9" style="54"/>
    <col min="7943" max="7943" width="5.125" style="54" customWidth="1"/>
    <col min="7944" max="7944" width="2.125" style="54" customWidth="1"/>
    <col min="7945" max="7946" width="4.125" style="54" customWidth="1"/>
    <col min="7947" max="7949" width="9" style="54"/>
    <col min="7950" max="7950" width="7.125" style="54" customWidth="1"/>
    <col min="7951" max="8192" width="9" style="54"/>
    <col min="8193" max="8193" width="3.375" style="54" customWidth="1"/>
    <col min="8194" max="8195" width="4.125" style="54" customWidth="1"/>
    <col min="8196" max="8198" width="9" style="54"/>
    <col min="8199" max="8199" width="5.125" style="54" customWidth="1"/>
    <col min="8200" max="8200" width="2.125" style="54" customWidth="1"/>
    <col min="8201" max="8202" width="4.125" style="54" customWidth="1"/>
    <col min="8203" max="8205" width="9" style="54"/>
    <col min="8206" max="8206" width="7.125" style="54" customWidth="1"/>
    <col min="8207" max="8448" width="9" style="54"/>
    <col min="8449" max="8449" width="3.375" style="54" customWidth="1"/>
    <col min="8450" max="8451" width="4.125" style="54" customWidth="1"/>
    <col min="8452" max="8454" width="9" style="54"/>
    <col min="8455" max="8455" width="5.125" style="54" customWidth="1"/>
    <col min="8456" max="8456" width="2.125" style="54" customWidth="1"/>
    <col min="8457" max="8458" width="4.125" style="54" customWidth="1"/>
    <col min="8459" max="8461" width="9" style="54"/>
    <col min="8462" max="8462" width="7.125" style="54" customWidth="1"/>
    <col min="8463" max="8704" width="9" style="54"/>
    <col min="8705" max="8705" width="3.375" style="54" customWidth="1"/>
    <col min="8706" max="8707" width="4.125" style="54" customWidth="1"/>
    <col min="8708" max="8710" width="9" style="54"/>
    <col min="8711" max="8711" width="5.125" style="54" customWidth="1"/>
    <col min="8712" max="8712" width="2.125" style="54" customWidth="1"/>
    <col min="8713" max="8714" width="4.125" style="54" customWidth="1"/>
    <col min="8715" max="8717" width="9" style="54"/>
    <col min="8718" max="8718" width="7.125" style="54" customWidth="1"/>
    <col min="8719" max="8960" width="9" style="54"/>
    <col min="8961" max="8961" width="3.375" style="54" customWidth="1"/>
    <col min="8962" max="8963" width="4.125" style="54" customWidth="1"/>
    <col min="8964" max="8966" width="9" style="54"/>
    <col min="8967" max="8967" width="5.125" style="54" customWidth="1"/>
    <col min="8968" max="8968" width="2.125" style="54" customWidth="1"/>
    <col min="8969" max="8970" width="4.125" style="54" customWidth="1"/>
    <col min="8971" max="8973" width="9" style="54"/>
    <col min="8974" max="8974" width="7.125" style="54" customWidth="1"/>
    <col min="8975" max="9216" width="9" style="54"/>
    <col min="9217" max="9217" width="3.375" style="54" customWidth="1"/>
    <col min="9218" max="9219" width="4.125" style="54" customWidth="1"/>
    <col min="9220" max="9222" width="9" style="54"/>
    <col min="9223" max="9223" width="5.125" style="54" customWidth="1"/>
    <col min="9224" max="9224" width="2.125" style="54" customWidth="1"/>
    <col min="9225" max="9226" width="4.125" style="54" customWidth="1"/>
    <col min="9227" max="9229" width="9" style="54"/>
    <col min="9230" max="9230" width="7.125" style="54" customWidth="1"/>
    <col min="9231" max="9472" width="9" style="54"/>
    <col min="9473" max="9473" width="3.375" style="54" customWidth="1"/>
    <col min="9474" max="9475" width="4.125" style="54" customWidth="1"/>
    <col min="9476" max="9478" width="9" style="54"/>
    <col min="9479" max="9479" width="5.125" style="54" customWidth="1"/>
    <col min="9480" max="9480" width="2.125" style="54" customWidth="1"/>
    <col min="9481" max="9482" width="4.125" style="54" customWidth="1"/>
    <col min="9483" max="9485" width="9" style="54"/>
    <col min="9486" max="9486" width="7.125" style="54" customWidth="1"/>
    <col min="9487" max="9728" width="9" style="54"/>
    <col min="9729" max="9729" width="3.375" style="54" customWidth="1"/>
    <col min="9730" max="9731" width="4.125" style="54" customWidth="1"/>
    <col min="9732" max="9734" width="9" style="54"/>
    <col min="9735" max="9735" width="5.125" style="54" customWidth="1"/>
    <col min="9736" max="9736" width="2.125" style="54" customWidth="1"/>
    <col min="9737" max="9738" width="4.125" style="54" customWidth="1"/>
    <col min="9739" max="9741" width="9" style="54"/>
    <col min="9742" max="9742" width="7.125" style="54" customWidth="1"/>
    <col min="9743" max="9984" width="9" style="54"/>
    <col min="9985" max="9985" width="3.375" style="54" customWidth="1"/>
    <col min="9986" max="9987" width="4.125" style="54" customWidth="1"/>
    <col min="9988" max="9990" width="9" style="54"/>
    <col min="9991" max="9991" width="5.125" style="54" customWidth="1"/>
    <col min="9992" max="9992" width="2.125" style="54" customWidth="1"/>
    <col min="9993" max="9994" width="4.125" style="54" customWidth="1"/>
    <col min="9995" max="9997" width="9" style="54"/>
    <col min="9998" max="9998" width="7.125" style="54" customWidth="1"/>
    <col min="9999" max="10240" width="9" style="54"/>
    <col min="10241" max="10241" width="3.375" style="54" customWidth="1"/>
    <col min="10242" max="10243" width="4.125" style="54" customWidth="1"/>
    <col min="10244" max="10246" width="9" style="54"/>
    <col min="10247" max="10247" width="5.125" style="54" customWidth="1"/>
    <col min="10248" max="10248" width="2.125" style="54" customWidth="1"/>
    <col min="10249" max="10250" width="4.125" style="54" customWidth="1"/>
    <col min="10251" max="10253" width="9" style="54"/>
    <col min="10254" max="10254" width="7.125" style="54" customWidth="1"/>
    <col min="10255" max="10496" width="9" style="54"/>
    <col min="10497" max="10497" width="3.375" style="54" customWidth="1"/>
    <col min="10498" max="10499" width="4.125" style="54" customWidth="1"/>
    <col min="10500" max="10502" width="9" style="54"/>
    <col min="10503" max="10503" width="5.125" style="54" customWidth="1"/>
    <col min="10504" max="10504" width="2.125" style="54" customWidth="1"/>
    <col min="10505" max="10506" width="4.125" style="54" customWidth="1"/>
    <col min="10507" max="10509" width="9" style="54"/>
    <col min="10510" max="10510" width="7.125" style="54" customWidth="1"/>
    <col min="10511" max="10752" width="9" style="54"/>
    <col min="10753" max="10753" width="3.375" style="54" customWidth="1"/>
    <col min="10754" max="10755" width="4.125" style="54" customWidth="1"/>
    <col min="10756" max="10758" width="9" style="54"/>
    <col min="10759" max="10759" width="5.125" style="54" customWidth="1"/>
    <col min="10760" max="10760" width="2.125" style="54" customWidth="1"/>
    <col min="10761" max="10762" width="4.125" style="54" customWidth="1"/>
    <col min="10763" max="10765" width="9" style="54"/>
    <col min="10766" max="10766" width="7.125" style="54" customWidth="1"/>
    <col min="10767" max="11008" width="9" style="54"/>
    <col min="11009" max="11009" width="3.375" style="54" customWidth="1"/>
    <col min="11010" max="11011" width="4.125" style="54" customWidth="1"/>
    <col min="11012" max="11014" width="9" style="54"/>
    <col min="11015" max="11015" width="5.125" style="54" customWidth="1"/>
    <col min="11016" max="11016" width="2.125" style="54" customWidth="1"/>
    <col min="11017" max="11018" width="4.125" style="54" customWidth="1"/>
    <col min="11019" max="11021" width="9" style="54"/>
    <col min="11022" max="11022" width="7.125" style="54" customWidth="1"/>
    <col min="11023" max="11264" width="9" style="54"/>
    <col min="11265" max="11265" width="3.375" style="54" customWidth="1"/>
    <col min="11266" max="11267" width="4.125" style="54" customWidth="1"/>
    <col min="11268" max="11270" width="9" style="54"/>
    <col min="11271" max="11271" width="5.125" style="54" customWidth="1"/>
    <col min="11272" max="11272" width="2.125" style="54" customWidth="1"/>
    <col min="11273" max="11274" width="4.125" style="54" customWidth="1"/>
    <col min="11275" max="11277" width="9" style="54"/>
    <col min="11278" max="11278" width="7.125" style="54" customWidth="1"/>
    <col min="11279" max="11520" width="9" style="54"/>
    <col min="11521" max="11521" width="3.375" style="54" customWidth="1"/>
    <col min="11522" max="11523" width="4.125" style="54" customWidth="1"/>
    <col min="11524" max="11526" width="9" style="54"/>
    <col min="11527" max="11527" width="5.125" style="54" customWidth="1"/>
    <col min="11528" max="11528" width="2.125" style="54" customWidth="1"/>
    <col min="11529" max="11530" width="4.125" style="54" customWidth="1"/>
    <col min="11531" max="11533" width="9" style="54"/>
    <col min="11534" max="11534" width="7.125" style="54" customWidth="1"/>
    <col min="11535" max="11776" width="9" style="54"/>
    <col min="11777" max="11777" width="3.375" style="54" customWidth="1"/>
    <col min="11778" max="11779" width="4.125" style="54" customWidth="1"/>
    <col min="11780" max="11782" width="9" style="54"/>
    <col min="11783" max="11783" width="5.125" style="54" customWidth="1"/>
    <col min="11784" max="11784" width="2.125" style="54" customWidth="1"/>
    <col min="11785" max="11786" width="4.125" style="54" customWidth="1"/>
    <col min="11787" max="11789" width="9" style="54"/>
    <col min="11790" max="11790" width="7.125" style="54" customWidth="1"/>
    <col min="11791" max="12032" width="9" style="54"/>
    <col min="12033" max="12033" width="3.375" style="54" customWidth="1"/>
    <col min="12034" max="12035" width="4.125" style="54" customWidth="1"/>
    <col min="12036" max="12038" width="9" style="54"/>
    <col min="12039" max="12039" width="5.125" style="54" customWidth="1"/>
    <col min="12040" max="12040" width="2.125" style="54" customWidth="1"/>
    <col min="12041" max="12042" width="4.125" style="54" customWidth="1"/>
    <col min="12043" max="12045" width="9" style="54"/>
    <col min="12046" max="12046" width="7.125" style="54" customWidth="1"/>
    <col min="12047" max="12288" width="9" style="54"/>
    <col min="12289" max="12289" width="3.375" style="54" customWidth="1"/>
    <col min="12290" max="12291" width="4.125" style="54" customWidth="1"/>
    <col min="12292" max="12294" width="9" style="54"/>
    <col min="12295" max="12295" width="5.125" style="54" customWidth="1"/>
    <col min="12296" max="12296" width="2.125" style="54" customWidth="1"/>
    <col min="12297" max="12298" width="4.125" style="54" customWidth="1"/>
    <col min="12299" max="12301" width="9" style="54"/>
    <col min="12302" max="12302" width="7.125" style="54" customWidth="1"/>
    <col min="12303" max="12544" width="9" style="54"/>
    <col min="12545" max="12545" width="3.375" style="54" customWidth="1"/>
    <col min="12546" max="12547" width="4.125" style="54" customWidth="1"/>
    <col min="12548" max="12550" width="9" style="54"/>
    <col min="12551" max="12551" width="5.125" style="54" customWidth="1"/>
    <col min="12552" max="12552" width="2.125" style="54" customWidth="1"/>
    <col min="12553" max="12554" width="4.125" style="54" customWidth="1"/>
    <col min="12555" max="12557" width="9" style="54"/>
    <col min="12558" max="12558" width="7.125" style="54" customWidth="1"/>
    <col min="12559" max="12800" width="9" style="54"/>
    <col min="12801" max="12801" width="3.375" style="54" customWidth="1"/>
    <col min="12802" max="12803" width="4.125" style="54" customWidth="1"/>
    <col min="12804" max="12806" width="9" style="54"/>
    <col min="12807" max="12807" width="5.125" style="54" customWidth="1"/>
    <col min="12808" max="12808" width="2.125" style="54" customWidth="1"/>
    <col min="12809" max="12810" width="4.125" style="54" customWidth="1"/>
    <col min="12811" max="12813" width="9" style="54"/>
    <col min="12814" max="12814" width="7.125" style="54" customWidth="1"/>
    <col min="12815" max="13056" width="9" style="54"/>
    <col min="13057" max="13057" width="3.375" style="54" customWidth="1"/>
    <col min="13058" max="13059" width="4.125" style="54" customWidth="1"/>
    <col min="13060" max="13062" width="9" style="54"/>
    <col min="13063" max="13063" width="5.125" style="54" customWidth="1"/>
    <col min="13064" max="13064" width="2.125" style="54" customWidth="1"/>
    <col min="13065" max="13066" width="4.125" style="54" customWidth="1"/>
    <col min="13067" max="13069" width="9" style="54"/>
    <col min="13070" max="13070" width="7.125" style="54" customWidth="1"/>
    <col min="13071" max="13312" width="9" style="54"/>
    <col min="13313" max="13313" width="3.375" style="54" customWidth="1"/>
    <col min="13314" max="13315" width="4.125" style="54" customWidth="1"/>
    <col min="13316" max="13318" width="9" style="54"/>
    <col min="13319" max="13319" width="5.125" style="54" customWidth="1"/>
    <col min="13320" max="13320" width="2.125" style="54" customWidth="1"/>
    <col min="13321" max="13322" width="4.125" style="54" customWidth="1"/>
    <col min="13323" max="13325" width="9" style="54"/>
    <col min="13326" max="13326" width="7.125" style="54" customWidth="1"/>
    <col min="13327" max="13568" width="9" style="54"/>
    <col min="13569" max="13569" width="3.375" style="54" customWidth="1"/>
    <col min="13570" max="13571" width="4.125" style="54" customWidth="1"/>
    <col min="13572" max="13574" width="9" style="54"/>
    <col min="13575" max="13575" width="5.125" style="54" customWidth="1"/>
    <col min="13576" max="13576" width="2.125" style="54" customWidth="1"/>
    <col min="13577" max="13578" width="4.125" style="54" customWidth="1"/>
    <col min="13579" max="13581" width="9" style="54"/>
    <col min="13582" max="13582" width="7.125" style="54" customWidth="1"/>
    <col min="13583" max="13824" width="9" style="54"/>
    <col min="13825" max="13825" width="3.375" style="54" customWidth="1"/>
    <col min="13826" max="13827" width="4.125" style="54" customWidth="1"/>
    <col min="13828" max="13830" width="9" style="54"/>
    <col min="13831" max="13831" width="5.125" style="54" customWidth="1"/>
    <col min="13832" max="13832" width="2.125" style="54" customWidth="1"/>
    <col min="13833" max="13834" width="4.125" style="54" customWidth="1"/>
    <col min="13835" max="13837" width="9" style="54"/>
    <col min="13838" max="13838" width="7.125" style="54" customWidth="1"/>
    <col min="13839" max="14080" width="9" style="54"/>
    <col min="14081" max="14081" width="3.375" style="54" customWidth="1"/>
    <col min="14082" max="14083" width="4.125" style="54" customWidth="1"/>
    <col min="14084" max="14086" width="9" style="54"/>
    <col min="14087" max="14087" width="5.125" style="54" customWidth="1"/>
    <col min="14088" max="14088" width="2.125" style="54" customWidth="1"/>
    <col min="14089" max="14090" width="4.125" style="54" customWidth="1"/>
    <col min="14091" max="14093" width="9" style="54"/>
    <col min="14094" max="14094" width="7.125" style="54" customWidth="1"/>
    <col min="14095" max="14336" width="9" style="54"/>
    <col min="14337" max="14337" width="3.375" style="54" customWidth="1"/>
    <col min="14338" max="14339" width="4.125" style="54" customWidth="1"/>
    <col min="14340" max="14342" width="9" style="54"/>
    <col min="14343" max="14343" width="5.125" style="54" customWidth="1"/>
    <col min="14344" max="14344" width="2.125" style="54" customWidth="1"/>
    <col min="14345" max="14346" width="4.125" style="54" customWidth="1"/>
    <col min="14347" max="14349" width="9" style="54"/>
    <col min="14350" max="14350" width="7.125" style="54" customWidth="1"/>
    <col min="14351" max="14592" width="9" style="54"/>
    <col min="14593" max="14593" width="3.375" style="54" customWidth="1"/>
    <col min="14594" max="14595" width="4.125" style="54" customWidth="1"/>
    <col min="14596" max="14598" width="9" style="54"/>
    <col min="14599" max="14599" width="5.125" style="54" customWidth="1"/>
    <col min="14600" max="14600" width="2.125" style="54" customWidth="1"/>
    <col min="14601" max="14602" width="4.125" style="54" customWidth="1"/>
    <col min="14603" max="14605" width="9" style="54"/>
    <col min="14606" max="14606" width="7.125" style="54" customWidth="1"/>
    <col min="14607" max="14848" width="9" style="54"/>
    <col min="14849" max="14849" width="3.375" style="54" customWidth="1"/>
    <col min="14850" max="14851" width="4.125" style="54" customWidth="1"/>
    <col min="14852" max="14854" width="9" style="54"/>
    <col min="14855" max="14855" width="5.125" style="54" customWidth="1"/>
    <col min="14856" max="14856" width="2.125" style="54" customWidth="1"/>
    <col min="14857" max="14858" width="4.125" style="54" customWidth="1"/>
    <col min="14859" max="14861" width="9" style="54"/>
    <col min="14862" max="14862" width="7.125" style="54" customWidth="1"/>
    <col min="14863" max="15104" width="9" style="54"/>
    <col min="15105" max="15105" width="3.375" style="54" customWidth="1"/>
    <col min="15106" max="15107" width="4.125" style="54" customWidth="1"/>
    <col min="15108" max="15110" width="9" style="54"/>
    <col min="15111" max="15111" width="5.125" style="54" customWidth="1"/>
    <col min="15112" max="15112" width="2.125" style="54" customWidth="1"/>
    <col min="15113" max="15114" width="4.125" style="54" customWidth="1"/>
    <col min="15115" max="15117" width="9" style="54"/>
    <col min="15118" max="15118" width="7.125" style="54" customWidth="1"/>
    <col min="15119" max="15360" width="9" style="54"/>
    <col min="15361" max="15361" width="3.375" style="54" customWidth="1"/>
    <col min="15362" max="15363" width="4.125" style="54" customWidth="1"/>
    <col min="15364" max="15366" width="9" style="54"/>
    <col min="15367" max="15367" width="5.125" style="54" customWidth="1"/>
    <col min="15368" max="15368" width="2.125" style="54" customWidth="1"/>
    <col min="15369" max="15370" width="4.125" style="54" customWidth="1"/>
    <col min="15371" max="15373" width="9" style="54"/>
    <col min="15374" max="15374" width="7.125" style="54" customWidth="1"/>
    <col min="15375" max="15616" width="9" style="54"/>
    <col min="15617" max="15617" width="3.375" style="54" customWidth="1"/>
    <col min="15618" max="15619" width="4.125" style="54" customWidth="1"/>
    <col min="15620" max="15622" width="9" style="54"/>
    <col min="15623" max="15623" width="5.125" style="54" customWidth="1"/>
    <col min="15624" max="15624" width="2.125" style="54" customWidth="1"/>
    <col min="15625" max="15626" width="4.125" style="54" customWidth="1"/>
    <col min="15627" max="15629" width="9" style="54"/>
    <col min="15630" max="15630" width="7.125" style="54" customWidth="1"/>
    <col min="15631" max="15872" width="9" style="54"/>
    <col min="15873" max="15873" width="3.375" style="54" customWidth="1"/>
    <col min="15874" max="15875" width="4.125" style="54" customWidth="1"/>
    <col min="15876" max="15878" width="9" style="54"/>
    <col min="15879" max="15879" width="5.125" style="54" customWidth="1"/>
    <col min="15880" max="15880" width="2.125" style="54" customWidth="1"/>
    <col min="15881" max="15882" width="4.125" style="54" customWidth="1"/>
    <col min="15883" max="15885" width="9" style="54"/>
    <col min="15886" max="15886" width="7.125" style="54" customWidth="1"/>
    <col min="15887" max="16128" width="9" style="54"/>
    <col min="16129" max="16129" width="3.375" style="54" customWidth="1"/>
    <col min="16130" max="16131" width="4.125" style="54" customWidth="1"/>
    <col min="16132" max="16134" width="9" style="54"/>
    <col min="16135" max="16135" width="5.125" style="54" customWidth="1"/>
    <col min="16136" max="16136" width="2.125" style="54" customWidth="1"/>
    <col min="16137" max="16138" width="4.125" style="54" customWidth="1"/>
    <col min="16139" max="16141" width="9" style="54"/>
    <col min="16142" max="16142" width="7.125" style="54" customWidth="1"/>
    <col min="16143" max="16384" width="9" style="54"/>
  </cols>
  <sheetData>
    <row r="2" spans="2:14" ht="22.5" customHeight="1">
      <c r="B2" s="420" t="s">
        <v>42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</row>
    <row r="3" spans="2:14" ht="13.5" customHeight="1">
      <c r="B3"/>
      <c r="C3"/>
      <c r="D3"/>
      <c r="E3"/>
      <c r="F3"/>
      <c r="G3"/>
      <c r="H3"/>
      <c r="I3"/>
      <c r="J3"/>
    </row>
    <row r="4" spans="2:14" ht="20.45" customHeight="1">
      <c r="B4" s="55"/>
      <c r="C4" s="56"/>
      <c r="D4" s="421" t="s">
        <v>43</v>
      </c>
      <c r="E4" s="422"/>
      <c r="F4" s="422"/>
      <c r="G4" s="423"/>
      <c r="H4"/>
      <c r="I4" s="55"/>
      <c r="J4" s="56"/>
      <c r="K4" s="421" t="s">
        <v>43</v>
      </c>
      <c r="L4" s="422"/>
      <c r="M4" s="422"/>
      <c r="N4" s="423"/>
    </row>
    <row r="5" spans="2:14" ht="20.45" customHeight="1">
      <c r="B5" s="424" t="s">
        <v>44</v>
      </c>
      <c r="C5" s="57">
        <v>1</v>
      </c>
      <c r="D5" s="425" t="s">
        <v>206</v>
      </c>
      <c r="E5" s="426"/>
      <c r="F5" s="426"/>
      <c r="G5" s="427"/>
      <c r="I5" s="424" t="s">
        <v>45</v>
      </c>
      <c r="J5" s="57">
        <v>1</v>
      </c>
      <c r="K5" s="426" t="s">
        <v>127</v>
      </c>
      <c r="L5" s="426"/>
      <c r="M5" s="426"/>
      <c r="N5" s="428"/>
    </row>
    <row r="6" spans="2:14" ht="14.25">
      <c r="B6" s="424"/>
      <c r="C6" s="58">
        <v>2</v>
      </c>
      <c r="D6" s="425" t="s">
        <v>58</v>
      </c>
      <c r="E6" s="426"/>
      <c r="F6" s="426"/>
      <c r="G6" s="427"/>
      <c r="I6" s="424"/>
      <c r="J6" s="58">
        <v>2</v>
      </c>
      <c r="K6" s="429" t="s">
        <v>46</v>
      </c>
      <c r="L6" s="430"/>
      <c r="M6" s="430"/>
      <c r="N6" s="431"/>
    </row>
    <row r="7" spans="2:14">
      <c r="B7" s="424" t="s">
        <v>47</v>
      </c>
      <c r="C7" s="58"/>
      <c r="D7" s="425"/>
      <c r="E7" s="426"/>
      <c r="F7" s="426"/>
      <c r="G7" s="427"/>
      <c r="I7" s="424" t="s">
        <v>47</v>
      </c>
      <c r="J7" s="58">
        <v>3</v>
      </c>
      <c r="K7" s="435" t="s">
        <v>207</v>
      </c>
      <c r="L7" s="436"/>
      <c r="M7" s="436"/>
      <c r="N7" s="437"/>
    </row>
    <row r="8" spans="2:14" ht="20.45" customHeight="1">
      <c r="B8" s="424"/>
      <c r="C8" s="58"/>
      <c r="D8" s="438"/>
      <c r="E8" s="439"/>
      <c r="F8" s="439"/>
      <c r="G8" s="440"/>
      <c r="I8" s="424"/>
      <c r="J8" s="58">
        <v>4</v>
      </c>
      <c r="K8" s="435" t="s">
        <v>208</v>
      </c>
      <c r="L8" s="436"/>
      <c r="M8" s="436"/>
      <c r="N8" s="437"/>
    </row>
    <row r="9" spans="2:14" ht="20.45" customHeight="1">
      <c r="B9" s="81" t="s">
        <v>48</v>
      </c>
      <c r="C9" s="59"/>
      <c r="D9" s="432"/>
      <c r="E9" s="433"/>
      <c r="F9" s="433"/>
      <c r="G9" s="434"/>
      <c r="H9" s="54" t="s">
        <v>49</v>
      </c>
      <c r="I9" s="81" t="s">
        <v>48</v>
      </c>
      <c r="J9" s="59">
        <v>5</v>
      </c>
      <c r="K9" s="432" t="s">
        <v>209</v>
      </c>
      <c r="L9" s="433"/>
      <c r="M9" s="433"/>
      <c r="N9" s="434"/>
    </row>
    <row r="10" spans="2:14" ht="20.45" customHeight="1"/>
    <row r="11" spans="2:14" ht="20.45" customHeight="1"/>
    <row r="12" spans="2:14" ht="20.45" customHeight="1">
      <c r="B12" s="55"/>
      <c r="C12" s="56"/>
      <c r="D12" s="421" t="s">
        <v>43</v>
      </c>
      <c r="E12" s="422"/>
      <c r="F12" s="422"/>
      <c r="G12" s="423"/>
      <c r="I12" s="55"/>
      <c r="J12" s="56"/>
      <c r="K12" s="421" t="s">
        <v>43</v>
      </c>
      <c r="L12" s="422"/>
      <c r="M12" s="422"/>
      <c r="N12" s="423"/>
    </row>
    <row r="13" spans="2:14" ht="20.45" customHeight="1">
      <c r="B13" s="424" t="s">
        <v>50</v>
      </c>
      <c r="C13" s="57">
        <v>1</v>
      </c>
      <c r="D13" s="425" t="s">
        <v>126</v>
      </c>
      <c r="E13" s="426"/>
      <c r="F13" s="426"/>
      <c r="G13" s="427"/>
      <c r="I13" s="424" t="s">
        <v>51</v>
      </c>
      <c r="J13" s="57">
        <v>1</v>
      </c>
      <c r="K13" s="425" t="s">
        <v>128</v>
      </c>
      <c r="L13" s="426"/>
      <c r="M13" s="426"/>
      <c r="N13" s="427"/>
    </row>
    <row r="14" spans="2:14" ht="20.45" customHeight="1">
      <c r="B14" s="424"/>
      <c r="C14" s="58">
        <v>2</v>
      </c>
      <c r="D14" s="425" t="s">
        <v>125</v>
      </c>
      <c r="E14" s="426"/>
      <c r="F14" s="426"/>
      <c r="G14" s="427"/>
      <c r="I14" s="424"/>
      <c r="J14" s="58">
        <v>2</v>
      </c>
      <c r="K14" s="425" t="s">
        <v>129</v>
      </c>
      <c r="L14" s="426"/>
      <c r="M14" s="426"/>
      <c r="N14" s="427"/>
    </row>
    <row r="15" spans="2:14" ht="20.45" customHeight="1">
      <c r="B15" s="424" t="s">
        <v>47</v>
      </c>
      <c r="C15" s="58">
        <v>3</v>
      </c>
      <c r="D15" s="425" t="s">
        <v>123</v>
      </c>
      <c r="E15" s="426"/>
      <c r="F15" s="426"/>
      <c r="G15" s="427"/>
      <c r="I15" s="424" t="s">
        <v>47</v>
      </c>
      <c r="J15" s="58">
        <v>3</v>
      </c>
      <c r="K15" s="425" t="s">
        <v>130</v>
      </c>
      <c r="L15" s="426"/>
      <c r="M15" s="426"/>
      <c r="N15" s="427"/>
    </row>
    <row r="16" spans="2:14" ht="20.45" customHeight="1">
      <c r="B16" s="424"/>
      <c r="C16" s="58">
        <v>4</v>
      </c>
      <c r="D16" s="425" t="s">
        <v>124</v>
      </c>
      <c r="E16" s="426"/>
      <c r="F16" s="426"/>
      <c r="G16" s="427"/>
      <c r="I16" s="424"/>
      <c r="J16" s="58">
        <v>4</v>
      </c>
      <c r="K16" s="425" t="s">
        <v>131</v>
      </c>
      <c r="L16" s="426"/>
      <c r="M16" s="426"/>
      <c r="N16" s="427"/>
    </row>
    <row r="17" spans="2:14" ht="20.45" customHeight="1">
      <c r="B17" s="424" t="s">
        <v>48</v>
      </c>
      <c r="C17" s="58">
        <v>5</v>
      </c>
      <c r="D17" s="425" t="s">
        <v>52</v>
      </c>
      <c r="E17" s="442"/>
      <c r="F17" s="442"/>
      <c r="G17" s="427"/>
      <c r="I17" s="424" t="s">
        <v>48</v>
      </c>
      <c r="J17" s="58"/>
      <c r="K17" s="425"/>
      <c r="L17" s="426"/>
      <c r="M17" s="426"/>
      <c r="N17" s="427"/>
    </row>
    <row r="18" spans="2:14" ht="20.45" customHeight="1">
      <c r="B18" s="441"/>
      <c r="C18" s="59">
        <v>6</v>
      </c>
      <c r="D18" s="432" t="s">
        <v>53</v>
      </c>
      <c r="E18" s="433"/>
      <c r="F18" s="433"/>
      <c r="G18" s="434"/>
      <c r="I18" s="424"/>
      <c r="J18" s="59"/>
      <c r="K18" s="432"/>
      <c r="L18" s="433"/>
      <c r="M18" s="433"/>
      <c r="N18" s="434"/>
    </row>
    <row r="20" spans="2:14">
      <c r="C20" s="426" t="s">
        <v>54</v>
      </c>
      <c r="D20" s="426"/>
      <c r="E20" s="426"/>
      <c r="F20" s="426"/>
      <c r="G20" s="426"/>
      <c r="H20" s="426"/>
      <c r="I20" s="426"/>
      <c r="J20" s="426"/>
      <c r="K20" s="426"/>
      <c r="L20" s="426"/>
      <c r="M20" s="426"/>
    </row>
    <row r="21" spans="2:14">
      <c r="C21" s="426" t="s">
        <v>132</v>
      </c>
      <c r="D21" s="426"/>
      <c r="E21" s="426"/>
      <c r="F21" s="426"/>
      <c r="G21" s="426"/>
      <c r="H21" s="426"/>
      <c r="I21" s="426"/>
      <c r="J21" s="426"/>
      <c r="K21" s="426"/>
      <c r="L21" s="426"/>
      <c r="M21" s="426"/>
    </row>
  </sheetData>
  <mergeCells count="39">
    <mergeCell ref="C20:M20"/>
    <mergeCell ref="C21:M21"/>
    <mergeCell ref="B17:B18"/>
    <mergeCell ref="D17:G17"/>
    <mergeCell ref="I17:I18"/>
    <mergeCell ref="K17:N17"/>
    <mergeCell ref="D18:G18"/>
    <mergeCell ref="K18:N18"/>
    <mergeCell ref="B15:B16"/>
    <mergeCell ref="D15:G15"/>
    <mergeCell ref="I15:I16"/>
    <mergeCell ref="K15:N15"/>
    <mergeCell ref="D16:G16"/>
    <mergeCell ref="K16:N16"/>
    <mergeCell ref="B13:B14"/>
    <mergeCell ref="D13:G13"/>
    <mergeCell ref="I13:I14"/>
    <mergeCell ref="K13:N13"/>
    <mergeCell ref="D14:G14"/>
    <mergeCell ref="K14:N14"/>
    <mergeCell ref="D12:G12"/>
    <mergeCell ref="K12:N12"/>
    <mergeCell ref="D9:G9"/>
    <mergeCell ref="K9:N9"/>
    <mergeCell ref="B7:B8"/>
    <mergeCell ref="D7:G7"/>
    <mergeCell ref="I7:I8"/>
    <mergeCell ref="K7:N7"/>
    <mergeCell ref="D8:G8"/>
    <mergeCell ref="K8:N8"/>
    <mergeCell ref="B2:N2"/>
    <mergeCell ref="D4:G4"/>
    <mergeCell ref="K4:N4"/>
    <mergeCell ref="B5:B6"/>
    <mergeCell ref="D5:G5"/>
    <mergeCell ref="I5:I6"/>
    <mergeCell ref="K5:N5"/>
    <mergeCell ref="D6:G6"/>
    <mergeCell ref="K6:N6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54"/>
  <sheetViews>
    <sheetView showGridLines="0" view="pageBreakPreview" topLeftCell="A13" zoomScaleNormal="100" zoomScaleSheetLayoutView="100" workbookViewId="0">
      <selection activeCell="G34" sqref="G34"/>
    </sheetView>
  </sheetViews>
  <sheetFormatPr defaultRowHeight="13.5"/>
  <cols>
    <col min="1" max="1" width="9" style="12"/>
    <col min="2" max="2" width="4.625" style="12" customWidth="1"/>
    <col min="3" max="3" width="3.625" style="12" customWidth="1"/>
    <col min="4" max="4" width="5" style="12" customWidth="1"/>
    <col min="5" max="5" width="20.625" style="12" customWidth="1"/>
    <col min="6" max="6" width="7.625" style="12" customWidth="1"/>
    <col min="7" max="7" width="5.125" style="12" customWidth="1"/>
    <col min="8" max="8" width="3.625" style="12" customWidth="1"/>
    <col min="9" max="9" width="5.125" style="12" customWidth="1"/>
    <col min="10" max="10" width="20.625" style="12" customWidth="1"/>
    <col min="11" max="11" width="7.625" style="12" customWidth="1"/>
    <col min="12" max="16384" width="9" style="12"/>
  </cols>
  <sheetData>
    <row r="3" spans="2:11" ht="14.25">
      <c r="C3" s="1" t="s">
        <v>3</v>
      </c>
      <c r="D3" s="1"/>
      <c r="E3" s="76" t="s">
        <v>59</v>
      </c>
      <c r="F3" s="1"/>
      <c r="G3" s="1"/>
      <c r="H3" s="1"/>
      <c r="I3" s="1"/>
      <c r="J3" s="1"/>
      <c r="K3" s="1"/>
    </row>
    <row r="4" spans="2:11" ht="14.25">
      <c r="C4" s="1"/>
      <c r="D4" s="1"/>
      <c r="E4" s="76" t="s">
        <v>60</v>
      </c>
      <c r="F4" s="1"/>
      <c r="G4" s="1"/>
      <c r="H4" s="1"/>
      <c r="I4" s="1"/>
      <c r="J4" s="1"/>
      <c r="K4" s="1"/>
    </row>
    <row r="5" spans="2:11" ht="14.25">
      <c r="C5" s="1"/>
      <c r="D5" s="2" t="s">
        <v>61</v>
      </c>
      <c r="E5" s="77"/>
      <c r="F5" s="2"/>
      <c r="G5" s="2"/>
      <c r="H5" s="2"/>
      <c r="I5" s="2"/>
      <c r="J5" s="2"/>
      <c r="K5" s="2"/>
    </row>
    <row r="6" spans="2:11">
      <c r="C6" s="1"/>
      <c r="D6" s="1"/>
      <c r="E6" s="148" t="s">
        <v>41</v>
      </c>
      <c r="F6" s="148"/>
      <c r="G6" s="148"/>
      <c r="H6" s="149"/>
      <c r="I6" s="149"/>
    </row>
    <row r="7" spans="2:11">
      <c r="C7" s="1"/>
      <c r="D7" s="1"/>
      <c r="E7" s="74"/>
      <c r="F7" s="74"/>
      <c r="G7" s="74"/>
      <c r="H7" s="75"/>
      <c r="I7" s="75"/>
    </row>
    <row r="9" spans="2:11" ht="13.5" customHeight="1">
      <c r="C9" s="155" t="s">
        <v>2</v>
      </c>
      <c r="D9" s="156"/>
      <c r="E9" s="73" t="s">
        <v>115</v>
      </c>
      <c r="G9" s="15"/>
      <c r="H9" s="155" t="s">
        <v>2</v>
      </c>
      <c r="I9" s="156"/>
      <c r="J9" s="73" t="s">
        <v>115</v>
      </c>
      <c r="K9" s="15"/>
    </row>
    <row r="10" spans="2:11">
      <c r="E10" s="62"/>
      <c r="G10" s="15"/>
      <c r="H10" s="15"/>
      <c r="I10" s="15"/>
      <c r="J10" s="78"/>
      <c r="K10" s="79"/>
    </row>
    <row r="11" spans="2:11">
      <c r="C11" s="13"/>
      <c r="D11" s="150" t="s">
        <v>101</v>
      </c>
      <c r="E11" s="151"/>
      <c r="H11" s="13"/>
      <c r="I11" s="150" t="s">
        <v>105</v>
      </c>
      <c r="J11" s="151"/>
      <c r="K11" s="79"/>
    </row>
    <row r="12" spans="2:11" ht="13.5" customHeight="1">
      <c r="B12" s="14"/>
      <c r="D12" s="150"/>
      <c r="E12" s="151"/>
      <c r="F12" s="60"/>
      <c r="G12" s="14"/>
      <c r="I12" s="150"/>
      <c r="J12" s="151"/>
      <c r="K12" s="79"/>
    </row>
    <row r="13" spans="2:11">
      <c r="B13" s="14"/>
      <c r="C13" s="13"/>
      <c r="D13" s="150" t="s">
        <v>102</v>
      </c>
      <c r="E13" s="151"/>
      <c r="F13" s="60"/>
      <c r="G13" s="14"/>
      <c r="H13" s="13"/>
      <c r="I13" s="150" t="s">
        <v>107</v>
      </c>
      <c r="J13" s="151"/>
      <c r="K13" s="79"/>
    </row>
    <row r="14" spans="2:11" ht="14.25" thickBot="1">
      <c r="B14" s="150" t="s">
        <v>97</v>
      </c>
      <c r="D14" s="150"/>
      <c r="E14" s="152"/>
      <c r="F14" s="60"/>
      <c r="G14" s="150" t="s">
        <v>98</v>
      </c>
      <c r="I14" s="150"/>
      <c r="J14" s="152"/>
      <c r="K14" s="79"/>
    </row>
    <row r="15" spans="2:11">
      <c r="B15" s="150"/>
      <c r="C15" s="13"/>
      <c r="D15" s="150" t="s">
        <v>103</v>
      </c>
      <c r="E15" s="153"/>
      <c r="F15" s="147"/>
      <c r="G15" s="150"/>
      <c r="H15" s="13"/>
      <c r="I15" s="158" t="s">
        <v>108</v>
      </c>
      <c r="J15" s="153"/>
      <c r="K15" s="147"/>
    </row>
    <row r="16" spans="2:11" ht="14.25" thickBot="1">
      <c r="B16" s="14"/>
      <c r="D16" s="150"/>
      <c r="E16" s="154"/>
      <c r="F16" s="147"/>
      <c r="G16" s="14"/>
      <c r="I16" s="158"/>
      <c r="J16" s="154"/>
      <c r="K16" s="147"/>
    </row>
    <row r="17" spans="2:11">
      <c r="B17" s="14"/>
      <c r="C17" s="13"/>
      <c r="D17" s="150" t="s">
        <v>104</v>
      </c>
      <c r="E17" s="157"/>
      <c r="F17" s="60"/>
      <c r="G17" s="14"/>
      <c r="H17" s="13"/>
      <c r="I17" s="150" t="s">
        <v>109</v>
      </c>
      <c r="J17" s="157"/>
      <c r="K17" s="79"/>
    </row>
    <row r="18" spans="2:11">
      <c r="D18" s="150"/>
      <c r="E18" s="151"/>
      <c r="F18" s="60"/>
      <c r="I18" s="150"/>
      <c r="J18" s="151"/>
      <c r="K18" s="79"/>
    </row>
    <row r="19" spans="2:11">
      <c r="C19" s="15"/>
      <c r="D19" s="15"/>
      <c r="E19" s="78"/>
      <c r="F19" s="60"/>
      <c r="G19" s="15"/>
      <c r="H19" s="15"/>
      <c r="I19" s="15"/>
      <c r="J19" s="78"/>
      <c r="K19" s="79"/>
    </row>
    <row r="20" spans="2:11">
      <c r="C20" s="15"/>
      <c r="D20" s="15"/>
      <c r="E20" s="78"/>
      <c r="F20" s="60"/>
      <c r="G20" s="15"/>
      <c r="H20" s="15"/>
      <c r="I20" s="15"/>
      <c r="J20" s="78"/>
      <c r="K20" s="79"/>
    </row>
    <row r="21" spans="2:11">
      <c r="C21" s="15"/>
      <c r="D21" s="15"/>
      <c r="E21" s="78"/>
      <c r="F21" s="60"/>
      <c r="G21" s="15"/>
      <c r="H21" s="15"/>
      <c r="I21" s="15"/>
      <c r="J21" s="78"/>
      <c r="K21" s="79"/>
    </row>
    <row r="22" spans="2:11">
      <c r="C22" s="155" t="s">
        <v>2</v>
      </c>
      <c r="D22" s="156"/>
      <c r="E22" s="73" t="s">
        <v>116</v>
      </c>
      <c r="G22" s="15"/>
      <c r="H22" s="155" t="s">
        <v>2</v>
      </c>
      <c r="I22" s="156"/>
      <c r="J22" s="73" t="s">
        <v>116</v>
      </c>
      <c r="K22" s="15"/>
    </row>
    <row r="23" spans="2:11">
      <c r="E23" s="62"/>
      <c r="G23" s="15"/>
      <c r="H23" s="15"/>
      <c r="I23" s="15"/>
      <c r="J23" s="78"/>
      <c r="K23" s="79"/>
    </row>
    <row r="24" spans="2:11">
      <c r="C24" s="13"/>
      <c r="D24" s="150" t="s">
        <v>106</v>
      </c>
      <c r="E24" s="151"/>
      <c r="H24" s="13"/>
      <c r="I24" s="150" t="s">
        <v>210</v>
      </c>
      <c r="J24" s="151"/>
      <c r="K24" s="79"/>
    </row>
    <row r="25" spans="2:11">
      <c r="B25" s="14"/>
      <c r="D25" s="150"/>
      <c r="E25" s="151"/>
      <c r="F25" s="60"/>
      <c r="G25" s="14"/>
      <c r="I25" s="150"/>
      <c r="J25" s="151"/>
      <c r="K25" s="79"/>
    </row>
    <row r="26" spans="2:11">
      <c r="B26" s="14"/>
      <c r="C26" s="13"/>
      <c r="D26" s="150" t="s">
        <v>110</v>
      </c>
      <c r="E26" s="151"/>
      <c r="F26" s="60"/>
      <c r="G26" s="14"/>
      <c r="H26" s="13"/>
      <c r="I26" s="150" t="s">
        <v>114</v>
      </c>
      <c r="J26" s="151"/>
      <c r="K26" s="79"/>
    </row>
    <row r="27" spans="2:11" ht="14.25" thickBot="1">
      <c r="B27" s="150" t="s">
        <v>99</v>
      </c>
      <c r="D27" s="150"/>
      <c r="E27" s="152"/>
      <c r="F27" s="60"/>
      <c r="G27" s="150" t="s">
        <v>100</v>
      </c>
      <c r="I27" s="150"/>
      <c r="J27" s="152"/>
      <c r="K27" s="79"/>
    </row>
    <row r="28" spans="2:11">
      <c r="B28" s="150"/>
      <c r="C28" s="13"/>
      <c r="D28" s="158" t="s">
        <v>111</v>
      </c>
      <c r="E28" s="153"/>
      <c r="F28" s="147"/>
      <c r="G28" s="150"/>
      <c r="H28" s="13"/>
      <c r="I28" s="158" t="s">
        <v>113</v>
      </c>
      <c r="J28" s="153"/>
      <c r="K28" s="147"/>
    </row>
    <row r="29" spans="2:11" ht="14.25" thickBot="1">
      <c r="B29" s="14"/>
      <c r="D29" s="158"/>
      <c r="E29" s="154"/>
      <c r="F29" s="147"/>
      <c r="G29" s="14"/>
      <c r="I29" s="158"/>
      <c r="J29" s="154"/>
      <c r="K29" s="147"/>
    </row>
    <row r="30" spans="2:11">
      <c r="B30" s="14"/>
      <c r="C30" s="13"/>
      <c r="D30" s="150" t="s">
        <v>112</v>
      </c>
      <c r="E30" s="157"/>
      <c r="F30" s="60"/>
      <c r="G30" s="14"/>
      <c r="H30" s="13"/>
      <c r="I30" s="150" t="s">
        <v>211</v>
      </c>
      <c r="J30" s="160"/>
      <c r="K30" s="79"/>
    </row>
    <row r="31" spans="2:11">
      <c r="D31" s="150"/>
      <c r="E31" s="151"/>
      <c r="F31" s="60"/>
      <c r="H31" s="96"/>
      <c r="I31" s="150"/>
      <c r="J31" s="151"/>
      <c r="K31" s="79"/>
    </row>
    <row r="32" spans="2:11">
      <c r="C32" s="15"/>
      <c r="D32" s="15"/>
      <c r="E32" s="78"/>
      <c r="F32" s="60"/>
      <c r="G32" s="15"/>
      <c r="H32" s="15"/>
      <c r="I32" s="158"/>
      <c r="J32" s="159"/>
      <c r="K32" s="79"/>
    </row>
    <row r="33" spans="3:11">
      <c r="C33" s="15"/>
      <c r="D33" s="15"/>
      <c r="E33" s="78"/>
      <c r="F33" s="60"/>
      <c r="G33" s="15"/>
      <c r="H33" s="15"/>
      <c r="I33" s="158"/>
      <c r="J33" s="159"/>
      <c r="K33" s="79"/>
    </row>
    <row r="34" spans="3:11">
      <c r="C34" s="15"/>
      <c r="D34" s="15"/>
      <c r="E34" s="90"/>
      <c r="F34" s="60"/>
      <c r="G34" s="15"/>
      <c r="H34" s="15"/>
      <c r="I34" s="89"/>
      <c r="J34" s="90"/>
      <c r="K34" s="79"/>
    </row>
    <row r="35" spans="3:11">
      <c r="C35" s="15"/>
      <c r="D35" s="15"/>
      <c r="E35" s="90"/>
      <c r="F35" s="60"/>
      <c r="G35" s="15"/>
      <c r="H35" s="15"/>
      <c r="I35" s="89"/>
      <c r="J35" s="90"/>
      <c r="K35" s="79"/>
    </row>
    <row r="36" spans="3:11">
      <c r="C36" s="15"/>
      <c r="D36" s="15"/>
      <c r="E36" s="90"/>
      <c r="F36" s="60"/>
      <c r="G36" s="15"/>
      <c r="H36" s="15"/>
      <c r="I36" s="89"/>
      <c r="J36" s="90"/>
      <c r="K36" s="79"/>
    </row>
    <row r="37" spans="3:11">
      <c r="C37" s="15"/>
      <c r="D37" s="15"/>
      <c r="E37" s="90"/>
      <c r="F37" s="60"/>
      <c r="G37" s="15"/>
      <c r="H37" s="15"/>
      <c r="I37" s="89"/>
      <c r="J37" s="90"/>
      <c r="K37" s="79"/>
    </row>
    <row r="38" spans="3:11">
      <c r="C38" s="15"/>
      <c r="D38" s="15"/>
      <c r="E38" s="90"/>
      <c r="F38" s="60"/>
      <c r="G38" s="15"/>
      <c r="H38" s="15"/>
      <c r="I38" s="89"/>
      <c r="J38" s="90"/>
      <c r="K38" s="79"/>
    </row>
    <row r="39" spans="3:11">
      <c r="C39" s="15"/>
      <c r="D39" s="15"/>
      <c r="E39" s="90"/>
      <c r="F39" s="60"/>
      <c r="G39" s="15"/>
      <c r="H39" s="15"/>
      <c r="I39" s="89"/>
      <c r="J39" s="90"/>
      <c r="K39" s="79"/>
    </row>
    <row r="40" spans="3:11">
      <c r="C40" s="15"/>
      <c r="D40" s="15"/>
      <c r="E40" s="90"/>
      <c r="F40" s="60"/>
      <c r="G40" s="15"/>
      <c r="H40" s="15"/>
      <c r="I40" s="89"/>
      <c r="J40" s="90"/>
      <c r="K40" s="79"/>
    </row>
    <row r="41" spans="3:11">
      <c r="C41" s="15"/>
      <c r="D41" s="15"/>
      <c r="E41" s="90"/>
      <c r="F41" s="60"/>
      <c r="G41" s="15"/>
      <c r="H41" s="15"/>
      <c r="I41" s="89"/>
      <c r="J41" s="90"/>
      <c r="K41" s="79"/>
    </row>
    <row r="42" spans="3:11">
      <c r="C42" s="15"/>
      <c r="D42" s="15"/>
      <c r="E42" s="90"/>
      <c r="F42" s="60"/>
      <c r="G42" s="15"/>
      <c r="H42" s="15"/>
      <c r="I42" s="89"/>
      <c r="J42" s="90"/>
      <c r="K42" s="79"/>
    </row>
    <row r="43" spans="3:11">
      <c r="C43" s="15"/>
      <c r="D43" s="15"/>
      <c r="E43" s="78"/>
      <c r="F43" s="60"/>
      <c r="G43" s="15"/>
      <c r="H43" s="15"/>
      <c r="I43" s="15"/>
      <c r="J43" s="78"/>
      <c r="K43" s="79"/>
    </row>
    <row r="44" spans="3:11">
      <c r="C44" s="15"/>
      <c r="D44" s="15"/>
      <c r="E44" s="78"/>
      <c r="F44" s="60"/>
      <c r="G44" s="15"/>
      <c r="H44" s="15"/>
      <c r="I44" s="15"/>
      <c r="J44" s="78"/>
      <c r="K44" s="79"/>
    </row>
    <row r="45" spans="3:11">
      <c r="C45" s="15"/>
      <c r="D45" s="15"/>
      <c r="E45" s="78"/>
      <c r="F45" s="60"/>
      <c r="G45" s="15"/>
      <c r="H45" s="15"/>
      <c r="I45" s="15"/>
      <c r="J45" s="78"/>
      <c r="K45" s="79"/>
    </row>
    <row r="46" spans="3:11">
      <c r="C46" s="15"/>
      <c r="D46" s="15"/>
      <c r="E46" s="78"/>
      <c r="F46" s="60"/>
      <c r="G46" s="15"/>
      <c r="H46" s="15"/>
      <c r="I46" s="15"/>
      <c r="J46" s="78"/>
      <c r="K46" s="79"/>
    </row>
    <row r="47" spans="3:11">
      <c r="C47" s="15"/>
      <c r="D47" s="15"/>
      <c r="E47" s="78"/>
      <c r="F47" s="60"/>
      <c r="G47" s="15"/>
      <c r="H47" s="15"/>
      <c r="I47" s="15"/>
      <c r="J47" s="78"/>
      <c r="K47" s="79"/>
    </row>
    <row r="48" spans="3:11">
      <c r="C48" s="15"/>
      <c r="D48" s="15"/>
      <c r="E48" s="78"/>
      <c r="F48" s="60"/>
      <c r="G48" s="15"/>
      <c r="H48" s="15"/>
      <c r="I48" s="15"/>
      <c r="J48" s="78"/>
      <c r="K48" s="79"/>
    </row>
    <row r="49" spans="2:11">
      <c r="C49" s="15"/>
      <c r="D49" s="15"/>
      <c r="E49" s="78"/>
      <c r="F49" s="60"/>
      <c r="G49" s="15"/>
      <c r="H49" s="15"/>
      <c r="I49" s="15"/>
      <c r="J49" s="78"/>
      <c r="K49" s="79"/>
    </row>
    <row r="50" spans="2:11">
      <c r="C50" s="15"/>
      <c r="D50" s="15"/>
      <c r="E50" s="78"/>
      <c r="F50" s="60"/>
      <c r="G50" s="15"/>
      <c r="H50" s="15"/>
      <c r="I50" s="15"/>
      <c r="J50" s="78"/>
      <c r="K50" s="79"/>
    </row>
    <row r="51" spans="2:11">
      <c r="C51" s="15"/>
      <c r="D51" s="15"/>
      <c r="E51" s="78"/>
      <c r="F51" s="60"/>
      <c r="G51" s="15"/>
      <c r="H51" s="15"/>
      <c r="I51" s="15"/>
      <c r="J51" s="78"/>
      <c r="K51" s="79"/>
    </row>
    <row r="52" spans="2:11">
      <c r="C52" s="15"/>
      <c r="D52" s="15"/>
      <c r="E52" s="78"/>
      <c r="F52" s="60"/>
      <c r="G52" s="15"/>
      <c r="H52" s="15"/>
      <c r="I52" s="15"/>
      <c r="J52" s="78"/>
      <c r="K52" s="79"/>
    </row>
    <row r="53" spans="2:11" ht="13.5" customHeight="1">
      <c r="C53" s="15"/>
      <c r="D53" s="158"/>
      <c r="E53" s="159"/>
      <c r="F53" s="60"/>
      <c r="G53" s="15"/>
      <c r="H53" s="158"/>
      <c r="I53" s="158"/>
      <c r="J53" s="78"/>
      <c r="K53" s="79"/>
    </row>
    <row r="54" spans="2:11">
      <c r="B54" s="15"/>
      <c r="C54" s="15"/>
      <c r="D54" s="158"/>
      <c r="E54" s="159"/>
      <c r="F54" s="60"/>
      <c r="G54" s="15"/>
      <c r="H54" s="15"/>
      <c r="I54" s="15"/>
      <c r="J54" s="78"/>
      <c r="K54" s="79"/>
    </row>
  </sheetData>
  <mergeCells count="50">
    <mergeCell ref="I32:I33"/>
    <mergeCell ref="J32:J33"/>
    <mergeCell ref="D53:D54"/>
    <mergeCell ref="E53:E54"/>
    <mergeCell ref="H53:I53"/>
    <mergeCell ref="K28:K29"/>
    <mergeCell ref="D30:D31"/>
    <mergeCell ref="E30:E31"/>
    <mergeCell ref="I30:I31"/>
    <mergeCell ref="J30:J31"/>
    <mergeCell ref="D26:D27"/>
    <mergeCell ref="E26:E27"/>
    <mergeCell ref="I26:I27"/>
    <mergeCell ref="J26:J27"/>
    <mergeCell ref="B27:B28"/>
    <mergeCell ref="G27:G28"/>
    <mergeCell ref="D28:D29"/>
    <mergeCell ref="E28:E29"/>
    <mergeCell ref="F28:F29"/>
    <mergeCell ref="I28:I29"/>
    <mergeCell ref="J28:J29"/>
    <mergeCell ref="J24:J25"/>
    <mergeCell ref="I15:I16"/>
    <mergeCell ref="J15:J16"/>
    <mergeCell ref="K15:K16"/>
    <mergeCell ref="D17:D18"/>
    <mergeCell ref="E17:E18"/>
    <mergeCell ref="I17:I18"/>
    <mergeCell ref="J17:J18"/>
    <mergeCell ref="C22:D22"/>
    <mergeCell ref="H22:I22"/>
    <mergeCell ref="D24:D25"/>
    <mergeCell ref="E24:E25"/>
    <mergeCell ref="I24:I25"/>
    <mergeCell ref="J11:J12"/>
    <mergeCell ref="D13:D14"/>
    <mergeCell ref="E13:E14"/>
    <mergeCell ref="I13:I14"/>
    <mergeCell ref="J13:J14"/>
    <mergeCell ref="B14:B15"/>
    <mergeCell ref="G14:G15"/>
    <mergeCell ref="D15:D16"/>
    <mergeCell ref="E15:E16"/>
    <mergeCell ref="F15:F16"/>
    <mergeCell ref="E6:I6"/>
    <mergeCell ref="C9:D9"/>
    <mergeCell ref="H9:I9"/>
    <mergeCell ref="D11:D12"/>
    <mergeCell ref="E11:E12"/>
    <mergeCell ref="I11:I12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98"/>
  <sheetViews>
    <sheetView showGridLines="0" view="pageBreakPreview" topLeftCell="A2" zoomScaleNormal="100" zoomScaleSheetLayoutView="100" workbookViewId="0">
      <selection activeCell="AL27" sqref="AL27"/>
    </sheetView>
  </sheetViews>
  <sheetFormatPr defaultColWidth="3.5" defaultRowHeight="13.5"/>
  <cols>
    <col min="1" max="14" width="3.5" style="3"/>
    <col min="15" max="15" width="3.625" style="3" bestFit="1" customWidth="1"/>
    <col min="16" max="16" width="3.5" style="3" customWidth="1"/>
    <col min="17" max="17" width="3.625" style="3" bestFit="1" customWidth="1"/>
    <col min="18" max="19" width="3.5" style="3"/>
    <col min="20" max="20" width="3.625" style="3" bestFit="1" customWidth="1"/>
    <col min="21" max="21" width="3.5" style="3"/>
    <col min="22" max="22" width="4.25" style="3" bestFit="1" customWidth="1"/>
    <col min="23" max="24" width="3.5" style="3"/>
    <col min="25" max="25" width="4.25" style="3" bestFit="1" customWidth="1"/>
    <col min="26" max="26" width="3.5" style="3"/>
    <col min="27" max="27" width="3.625" style="3" bestFit="1" customWidth="1"/>
    <col min="28" max="29" width="3.5" style="3"/>
    <col min="30" max="30" width="3.625" style="3" bestFit="1" customWidth="1"/>
    <col min="31" max="31" width="3.5" style="3"/>
    <col min="32" max="32" width="3.625" style="3" bestFit="1" customWidth="1"/>
    <col min="33" max="16384" width="3.5" style="3"/>
  </cols>
  <sheetData>
    <row r="1" spans="2:40" ht="24" hidden="1" customHeight="1"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2"/>
      <c r="AE1" s="72"/>
      <c r="AF1" s="72"/>
      <c r="AG1" s="72"/>
      <c r="AH1" s="72"/>
      <c r="AI1" s="72"/>
      <c r="AJ1" s="72"/>
      <c r="AK1" s="72"/>
      <c r="AL1" s="72"/>
      <c r="AM1" s="72"/>
    </row>
    <row r="2" spans="2:40" ht="18" customHeight="1">
      <c r="B2" s="240" t="s">
        <v>118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</row>
    <row r="3" spans="2:40" ht="18" customHeight="1"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</row>
    <row r="4" spans="2:40" ht="18" customHeight="1">
      <c r="C4" s="233" t="s">
        <v>119</v>
      </c>
      <c r="D4" s="233"/>
      <c r="E4" s="233"/>
      <c r="F4" s="23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2:40" ht="24" customHeight="1">
      <c r="C5" s="234" t="s">
        <v>1</v>
      </c>
      <c r="D5" s="234"/>
      <c r="E5" s="234"/>
      <c r="F5" s="234"/>
      <c r="G5" s="247" t="s">
        <v>156</v>
      </c>
      <c r="H5" s="247"/>
      <c r="I5" s="247"/>
      <c r="J5" s="247"/>
      <c r="K5" s="247"/>
      <c r="L5" s="247"/>
      <c r="M5" s="247"/>
      <c r="N5" s="247"/>
      <c r="O5" s="234" t="s">
        <v>0</v>
      </c>
      <c r="P5" s="234"/>
      <c r="Q5" s="234"/>
      <c r="R5" s="234"/>
      <c r="S5" s="235" t="s">
        <v>139</v>
      </c>
      <c r="T5" s="235"/>
      <c r="U5" s="235"/>
      <c r="V5" s="235"/>
      <c r="W5" s="235"/>
      <c r="X5" s="235"/>
      <c r="Y5" s="235"/>
      <c r="Z5" s="235"/>
      <c r="AA5" s="234" t="s">
        <v>4</v>
      </c>
      <c r="AB5" s="234"/>
      <c r="AC5" s="234"/>
      <c r="AD5" s="234"/>
      <c r="AE5" s="236">
        <v>44338</v>
      </c>
      <c r="AF5" s="237"/>
      <c r="AG5" s="237"/>
      <c r="AH5" s="237"/>
      <c r="AI5" s="237"/>
      <c r="AJ5" s="237"/>
      <c r="AK5" s="237"/>
      <c r="AL5" s="238">
        <f>AE5</f>
        <v>44338</v>
      </c>
      <c r="AM5" s="239"/>
    </row>
    <row r="6" spans="2:40" ht="12" customHeight="1">
      <c r="U6" s="6"/>
    </row>
    <row r="7" spans="2:40" ht="18" customHeight="1" thickBot="1">
      <c r="B7" s="4" t="s">
        <v>164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2:40" ht="18" customHeight="1" thickBot="1">
      <c r="B8" s="246"/>
      <c r="C8" s="231"/>
      <c r="D8" s="230" t="s">
        <v>5</v>
      </c>
      <c r="E8" s="230"/>
      <c r="F8" s="230"/>
      <c r="G8" s="231" t="s">
        <v>39</v>
      </c>
      <c r="H8" s="231"/>
      <c r="I8" s="231"/>
      <c r="J8" s="230" t="s">
        <v>6</v>
      </c>
      <c r="K8" s="230"/>
      <c r="L8" s="230"/>
      <c r="M8" s="230"/>
      <c r="N8" s="230"/>
      <c r="O8" s="230"/>
      <c r="P8" s="230"/>
      <c r="Q8" s="230"/>
      <c r="R8" s="230" t="s">
        <v>40</v>
      </c>
      <c r="S8" s="230"/>
      <c r="T8" s="230"/>
      <c r="U8" s="230"/>
      <c r="V8" s="230"/>
      <c r="W8" s="230"/>
      <c r="X8" s="230"/>
      <c r="Y8" s="230" t="s">
        <v>6</v>
      </c>
      <c r="Z8" s="230"/>
      <c r="AA8" s="230"/>
      <c r="AB8" s="230"/>
      <c r="AC8" s="230"/>
      <c r="AD8" s="230"/>
      <c r="AE8" s="230"/>
      <c r="AF8" s="230"/>
      <c r="AG8" s="231" t="s">
        <v>39</v>
      </c>
      <c r="AH8" s="231"/>
      <c r="AI8" s="231"/>
      <c r="AJ8" s="231" t="s">
        <v>7</v>
      </c>
      <c r="AK8" s="231"/>
      <c r="AL8" s="231"/>
      <c r="AM8" s="231"/>
      <c r="AN8" s="232"/>
    </row>
    <row r="9" spans="2:40" ht="18" customHeight="1">
      <c r="B9" s="199">
        <v>1</v>
      </c>
      <c r="C9" s="200"/>
      <c r="D9" s="201">
        <v>0.41666666666666669</v>
      </c>
      <c r="E9" s="201"/>
      <c r="F9" s="201"/>
      <c r="G9" s="203"/>
      <c r="H9" s="203"/>
      <c r="I9" s="203"/>
      <c r="J9" s="205" t="str">
        <f>D23</f>
        <v>ともぞうＳＣ</v>
      </c>
      <c r="K9" s="206"/>
      <c r="L9" s="206"/>
      <c r="M9" s="206"/>
      <c r="N9" s="206"/>
      <c r="O9" s="206"/>
      <c r="P9" s="206"/>
      <c r="Q9" s="206"/>
      <c r="R9" s="208">
        <f>IF(OR(T9="",T10=""),"",T9+T10)</f>
        <v>4</v>
      </c>
      <c r="S9" s="209"/>
      <c r="T9" s="20">
        <v>3</v>
      </c>
      <c r="U9" s="21" t="s">
        <v>8</v>
      </c>
      <c r="V9" s="20">
        <v>0</v>
      </c>
      <c r="W9" s="208">
        <f>IF(OR(V9="",V10=""),"",V9+V10)</f>
        <v>3</v>
      </c>
      <c r="X9" s="208"/>
      <c r="Y9" s="205" t="str">
        <f>D24</f>
        <v>ＦＣグランディールＳ</v>
      </c>
      <c r="Z9" s="206"/>
      <c r="AA9" s="206"/>
      <c r="AB9" s="206"/>
      <c r="AC9" s="206"/>
      <c r="AD9" s="206"/>
      <c r="AE9" s="206"/>
      <c r="AF9" s="206"/>
      <c r="AG9" s="203"/>
      <c r="AH9" s="203"/>
      <c r="AI9" s="203"/>
      <c r="AJ9" s="228" t="s">
        <v>177</v>
      </c>
      <c r="AK9" s="228"/>
      <c r="AL9" s="228"/>
      <c r="AM9" s="228"/>
      <c r="AN9" s="229"/>
    </row>
    <row r="10" spans="2:40" ht="18" customHeight="1">
      <c r="B10" s="197"/>
      <c r="C10" s="198"/>
      <c r="D10" s="202"/>
      <c r="E10" s="202"/>
      <c r="F10" s="202"/>
      <c r="G10" s="204"/>
      <c r="H10" s="204"/>
      <c r="I10" s="204"/>
      <c r="J10" s="207"/>
      <c r="K10" s="207"/>
      <c r="L10" s="207"/>
      <c r="M10" s="207"/>
      <c r="N10" s="207"/>
      <c r="O10" s="207"/>
      <c r="P10" s="207"/>
      <c r="Q10" s="207"/>
      <c r="R10" s="210"/>
      <c r="S10" s="210"/>
      <c r="T10" s="22">
        <v>1</v>
      </c>
      <c r="U10" s="23" t="s">
        <v>8</v>
      </c>
      <c r="V10" s="22">
        <v>3</v>
      </c>
      <c r="W10" s="217"/>
      <c r="X10" s="217"/>
      <c r="Y10" s="268"/>
      <c r="Z10" s="268"/>
      <c r="AA10" s="268"/>
      <c r="AB10" s="268"/>
      <c r="AC10" s="268"/>
      <c r="AD10" s="268"/>
      <c r="AE10" s="268"/>
      <c r="AF10" s="268"/>
      <c r="AG10" s="204"/>
      <c r="AH10" s="204"/>
      <c r="AI10" s="204"/>
      <c r="AJ10" s="219"/>
      <c r="AK10" s="219"/>
      <c r="AL10" s="219"/>
      <c r="AM10" s="219"/>
      <c r="AN10" s="220"/>
    </row>
    <row r="11" spans="2:40" ht="18" customHeight="1">
      <c r="B11" s="195">
        <v>2</v>
      </c>
      <c r="C11" s="196"/>
      <c r="D11" s="202">
        <v>0.44444444444444442</v>
      </c>
      <c r="E11" s="202">
        <v>0.4375</v>
      </c>
      <c r="F11" s="202"/>
      <c r="G11" s="204"/>
      <c r="H11" s="204"/>
      <c r="I11" s="204"/>
      <c r="J11" s="215" t="str">
        <f>D25</f>
        <v>カテット白沢ＳＳ</v>
      </c>
      <c r="K11" s="216"/>
      <c r="L11" s="216"/>
      <c r="M11" s="216"/>
      <c r="N11" s="216"/>
      <c r="O11" s="216"/>
      <c r="P11" s="216"/>
      <c r="Q11" s="216"/>
      <c r="R11" s="217">
        <f t="shared" ref="R11" si="0">IF(OR(T11="",T12=""),"",T11+T12)</f>
        <v>0</v>
      </c>
      <c r="S11" s="210"/>
      <c r="T11" s="24">
        <v>0</v>
      </c>
      <c r="U11" s="25" t="s">
        <v>8</v>
      </c>
      <c r="V11" s="24">
        <v>1</v>
      </c>
      <c r="W11" s="217">
        <f t="shared" ref="W11" si="1">IF(OR(V11="",V12=""),"",V11+V12)</f>
        <v>3</v>
      </c>
      <c r="X11" s="217"/>
      <c r="Y11" s="215" t="s">
        <v>173</v>
      </c>
      <c r="Z11" s="216"/>
      <c r="AA11" s="216"/>
      <c r="AB11" s="216"/>
      <c r="AC11" s="216"/>
      <c r="AD11" s="216"/>
      <c r="AE11" s="216"/>
      <c r="AF11" s="216"/>
      <c r="AG11" s="204"/>
      <c r="AH11" s="204"/>
      <c r="AI11" s="204"/>
      <c r="AJ11" s="219" t="s">
        <v>178</v>
      </c>
      <c r="AK11" s="219"/>
      <c r="AL11" s="219"/>
      <c r="AM11" s="219"/>
      <c r="AN11" s="220"/>
    </row>
    <row r="12" spans="2:40" ht="18" customHeight="1">
      <c r="B12" s="197"/>
      <c r="C12" s="198"/>
      <c r="D12" s="202"/>
      <c r="E12" s="202"/>
      <c r="F12" s="202"/>
      <c r="G12" s="204"/>
      <c r="H12" s="204"/>
      <c r="I12" s="204"/>
      <c r="J12" s="207"/>
      <c r="K12" s="207"/>
      <c r="L12" s="207"/>
      <c r="M12" s="207"/>
      <c r="N12" s="207"/>
      <c r="O12" s="207"/>
      <c r="P12" s="207"/>
      <c r="Q12" s="207"/>
      <c r="R12" s="210"/>
      <c r="S12" s="210"/>
      <c r="T12" s="22">
        <v>0</v>
      </c>
      <c r="U12" s="23" t="s">
        <v>8</v>
      </c>
      <c r="V12" s="22">
        <v>2</v>
      </c>
      <c r="W12" s="217"/>
      <c r="X12" s="217"/>
      <c r="Y12" s="207"/>
      <c r="Z12" s="207"/>
      <c r="AA12" s="207"/>
      <c r="AB12" s="207"/>
      <c r="AC12" s="207"/>
      <c r="AD12" s="207"/>
      <c r="AE12" s="207"/>
      <c r="AF12" s="207"/>
      <c r="AG12" s="204"/>
      <c r="AH12" s="204"/>
      <c r="AI12" s="204"/>
      <c r="AJ12" s="219"/>
      <c r="AK12" s="219"/>
      <c r="AL12" s="219"/>
      <c r="AM12" s="219"/>
      <c r="AN12" s="220"/>
    </row>
    <row r="13" spans="2:40" ht="18" customHeight="1">
      <c r="B13" s="195">
        <v>3</v>
      </c>
      <c r="C13" s="196"/>
      <c r="D13" s="202">
        <v>0.47222222222222227</v>
      </c>
      <c r="E13" s="202"/>
      <c r="F13" s="202"/>
      <c r="G13" s="204"/>
      <c r="H13" s="204"/>
      <c r="I13" s="204"/>
      <c r="J13" s="215" t="s">
        <v>174</v>
      </c>
      <c r="K13" s="216"/>
      <c r="L13" s="216"/>
      <c r="M13" s="216"/>
      <c r="N13" s="216"/>
      <c r="O13" s="216"/>
      <c r="P13" s="216"/>
      <c r="Q13" s="216"/>
      <c r="R13" s="217">
        <f t="shared" ref="R13" si="2">IF(OR(T13="",T14=""),"",T13+T14)</f>
        <v>1</v>
      </c>
      <c r="S13" s="210"/>
      <c r="T13" s="24">
        <v>1</v>
      </c>
      <c r="U13" s="25" t="s">
        <v>8</v>
      </c>
      <c r="V13" s="24">
        <v>4</v>
      </c>
      <c r="W13" s="217">
        <f t="shared" ref="W13" si="3">IF(OR(V13="",V14=""),"",V13+V14)</f>
        <v>7</v>
      </c>
      <c r="X13" s="217"/>
      <c r="Y13" s="215" t="s">
        <v>175</v>
      </c>
      <c r="Z13" s="216"/>
      <c r="AA13" s="216"/>
      <c r="AB13" s="216"/>
      <c r="AC13" s="216"/>
      <c r="AD13" s="216"/>
      <c r="AE13" s="216"/>
      <c r="AF13" s="216"/>
      <c r="AG13" s="204"/>
      <c r="AH13" s="204"/>
      <c r="AI13" s="204"/>
      <c r="AJ13" s="219" t="s">
        <v>168</v>
      </c>
      <c r="AK13" s="219"/>
      <c r="AL13" s="219"/>
      <c r="AM13" s="219"/>
      <c r="AN13" s="220"/>
    </row>
    <row r="14" spans="2:40" ht="18" customHeight="1">
      <c r="B14" s="197"/>
      <c r="C14" s="198"/>
      <c r="D14" s="202"/>
      <c r="E14" s="202"/>
      <c r="F14" s="202"/>
      <c r="G14" s="204"/>
      <c r="H14" s="204"/>
      <c r="I14" s="204"/>
      <c r="J14" s="207"/>
      <c r="K14" s="207"/>
      <c r="L14" s="207"/>
      <c r="M14" s="207"/>
      <c r="N14" s="207"/>
      <c r="O14" s="207"/>
      <c r="P14" s="207"/>
      <c r="Q14" s="207"/>
      <c r="R14" s="210"/>
      <c r="S14" s="210"/>
      <c r="T14" s="22">
        <v>0</v>
      </c>
      <c r="U14" s="23" t="s">
        <v>8</v>
      </c>
      <c r="V14" s="22">
        <v>3</v>
      </c>
      <c r="W14" s="217"/>
      <c r="X14" s="217"/>
      <c r="Y14" s="207"/>
      <c r="Z14" s="207"/>
      <c r="AA14" s="207"/>
      <c r="AB14" s="207"/>
      <c r="AC14" s="207"/>
      <c r="AD14" s="207"/>
      <c r="AE14" s="207"/>
      <c r="AF14" s="207"/>
      <c r="AG14" s="204"/>
      <c r="AH14" s="204"/>
      <c r="AI14" s="204"/>
      <c r="AJ14" s="219"/>
      <c r="AK14" s="219"/>
      <c r="AL14" s="219"/>
      <c r="AM14" s="219"/>
      <c r="AN14" s="220"/>
    </row>
    <row r="15" spans="2:40" ht="18" customHeight="1">
      <c r="B15" s="257">
        <v>4</v>
      </c>
      <c r="C15" s="258"/>
      <c r="D15" s="261">
        <v>0.5</v>
      </c>
      <c r="E15" s="261">
        <v>0.4375</v>
      </c>
      <c r="F15" s="261"/>
      <c r="G15" s="262"/>
      <c r="H15" s="262"/>
      <c r="I15" s="262"/>
      <c r="J15" s="263" t="s">
        <v>175</v>
      </c>
      <c r="K15" s="264"/>
      <c r="L15" s="264"/>
      <c r="M15" s="264"/>
      <c r="N15" s="264"/>
      <c r="O15" s="264"/>
      <c r="P15" s="264"/>
      <c r="Q15" s="264"/>
      <c r="R15" s="266">
        <v>5</v>
      </c>
      <c r="S15" s="267"/>
      <c r="T15" s="97"/>
      <c r="U15" s="98" t="s">
        <v>8</v>
      </c>
      <c r="V15" s="97"/>
      <c r="W15" s="266">
        <v>0</v>
      </c>
      <c r="X15" s="266"/>
      <c r="Y15" s="263" t="s">
        <v>176</v>
      </c>
      <c r="Z15" s="264"/>
      <c r="AA15" s="264"/>
      <c r="AB15" s="264"/>
      <c r="AC15" s="264"/>
      <c r="AD15" s="264"/>
      <c r="AE15" s="264"/>
      <c r="AF15" s="264"/>
      <c r="AG15" s="262"/>
      <c r="AH15" s="262"/>
      <c r="AI15" s="262"/>
      <c r="AJ15" s="248" t="s">
        <v>179</v>
      </c>
      <c r="AK15" s="248"/>
      <c r="AL15" s="248"/>
      <c r="AM15" s="248"/>
      <c r="AN15" s="249"/>
    </row>
    <row r="16" spans="2:40" ht="18" customHeight="1">
      <c r="B16" s="259"/>
      <c r="C16" s="260"/>
      <c r="D16" s="261"/>
      <c r="E16" s="261"/>
      <c r="F16" s="261"/>
      <c r="G16" s="262"/>
      <c r="H16" s="262"/>
      <c r="I16" s="262"/>
      <c r="J16" s="265"/>
      <c r="K16" s="265"/>
      <c r="L16" s="265"/>
      <c r="M16" s="265"/>
      <c r="N16" s="265"/>
      <c r="O16" s="265"/>
      <c r="P16" s="265"/>
      <c r="Q16" s="265"/>
      <c r="R16" s="267"/>
      <c r="S16" s="267"/>
      <c r="T16" s="99"/>
      <c r="U16" s="100" t="s">
        <v>8</v>
      </c>
      <c r="V16" s="99"/>
      <c r="W16" s="266"/>
      <c r="X16" s="266"/>
      <c r="Y16" s="265"/>
      <c r="Z16" s="265"/>
      <c r="AA16" s="265"/>
      <c r="AB16" s="265"/>
      <c r="AC16" s="265"/>
      <c r="AD16" s="265"/>
      <c r="AE16" s="265"/>
      <c r="AF16" s="265"/>
      <c r="AG16" s="262"/>
      <c r="AH16" s="262"/>
      <c r="AI16" s="262"/>
      <c r="AJ16" s="248"/>
      <c r="AK16" s="248"/>
      <c r="AL16" s="248"/>
      <c r="AM16" s="248"/>
      <c r="AN16" s="249"/>
    </row>
    <row r="17" spans="2:40" ht="18" customHeight="1">
      <c r="B17" s="257">
        <v>5</v>
      </c>
      <c r="C17" s="258"/>
      <c r="D17" s="261">
        <v>0.52777777777777779</v>
      </c>
      <c r="E17" s="261">
        <v>0.4375</v>
      </c>
      <c r="F17" s="261"/>
      <c r="G17" s="262"/>
      <c r="H17" s="262"/>
      <c r="I17" s="262"/>
      <c r="J17" s="263" t="s">
        <v>172</v>
      </c>
      <c r="K17" s="264"/>
      <c r="L17" s="264"/>
      <c r="M17" s="264"/>
      <c r="N17" s="264"/>
      <c r="O17" s="264"/>
      <c r="P17" s="264"/>
      <c r="Q17" s="264"/>
      <c r="R17" s="266">
        <v>5</v>
      </c>
      <c r="S17" s="267"/>
      <c r="T17" s="97"/>
      <c r="U17" s="98" t="s">
        <v>8</v>
      </c>
      <c r="V17" s="97"/>
      <c r="W17" s="266">
        <v>0</v>
      </c>
      <c r="X17" s="266"/>
      <c r="Y17" s="263" t="s">
        <v>176</v>
      </c>
      <c r="Z17" s="264"/>
      <c r="AA17" s="264"/>
      <c r="AB17" s="264"/>
      <c r="AC17" s="264"/>
      <c r="AD17" s="264"/>
      <c r="AE17" s="264"/>
      <c r="AF17" s="264"/>
      <c r="AG17" s="262"/>
      <c r="AH17" s="262"/>
      <c r="AI17" s="262"/>
      <c r="AJ17" s="248" t="s">
        <v>171</v>
      </c>
      <c r="AK17" s="248"/>
      <c r="AL17" s="248"/>
      <c r="AM17" s="248"/>
      <c r="AN17" s="249"/>
    </row>
    <row r="18" spans="2:40" ht="18" customHeight="1">
      <c r="B18" s="259"/>
      <c r="C18" s="260"/>
      <c r="D18" s="261"/>
      <c r="E18" s="261"/>
      <c r="F18" s="261"/>
      <c r="G18" s="262"/>
      <c r="H18" s="262"/>
      <c r="I18" s="262"/>
      <c r="J18" s="265"/>
      <c r="K18" s="265"/>
      <c r="L18" s="265"/>
      <c r="M18" s="265"/>
      <c r="N18" s="265"/>
      <c r="O18" s="265"/>
      <c r="P18" s="265"/>
      <c r="Q18" s="265"/>
      <c r="R18" s="267"/>
      <c r="S18" s="267"/>
      <c r="T18" s="99"/>
      <c r="U18" s="100" t="s">
        <v>8</v>
      </c>
      <c r="V18" s="99"/>
      <c r="W18" s="266"/>
      <c r="X18" s="266"/>
      <c r="Y18" s="265"/>
      <c r="Z18" s="265"/>
      <c r="AA18" s="265"/>
      <c r="AB18" s="265"/>
      <c r="AC18" s="265"/>
      <c r="AD18" s="265"/>
      <c r="AE18" s="265"/>
      <c r="AF18" s="265"/>
      <c r="AG18" s="262"/>
      <c r="AH18" s="262"/>
      <c r="AI18" s="262"/>
      <c r="AJ18" s="248"/>
      <c r="AK18" s="248"/>
      <c r="AL18" s="248"/>
      <c r="AM18" s="248"/>
      <c r="AN18" s="249"/>
    </row>
    <row r="19" spans="2:40" ht="18" customHeight="1">
      <c r="B19" s="257">
        <v>6</v>
      </c>
      <c r="C19" s="258"/>
      <c r="D19" s="261">
        <v>0.55555555555555558</v>
      </c>
      <c r="E19" s="261">
        <v>0.4375</v>
      </c>
      <c r="F19" s="261"/>
      <c r="G19" s="262"/>
      <c r="H19" s="262"/>
      <c r="I19" s="262"/>
      <c r="J19" s="263" t="s">
        <v>174</v>
      </c>
      <c r="K19" s="264"/>
      <c r="L19" s="264"/>
      <c r="M19" s="264"/>
      <c r="N19" s="264"/>
      <c r="O19" s="264"/>
      <c r="P19" s="264"/>
      <c r="Q19" s="264"/>
      <c r="R19" s="266">
        <v>5</v>
      </c>
      <c r="S19" s="267"/>
      <c r="T19" s="97"/>
      <c r="U19" s="98" t="s">
        <v>8</v>
      </c>
      <c r="V19" s="97"/>
      <c r="W19" s="266">
        <v>0</v>
      </c>
      <c r="X19" s="266"/>
      <c r="Y19" s="263" t="str">
        <f>D26</f>
        <v>ＳＵＧＡＯ　ＳＣ</v>
      </c>
      <c r="Z19" s="264"/>
      <c r="AA19" s="264"/>
      <c r="AB19" s="264"/>
      <c r="AC19" s="264"/>
      <c r="AD19" s="264"/>
      <c r="AE19" s="264"/>
      <c r="AF19" s="264"/>
      <c r="AG19" s="262"/>
      <c r="AH19" s="262"/>
      <c r="AI19" s="262"/>
      <c r="AJ19" s="248" t="s">
        <v>180</v>
      </c>
      <c r="AK19" s="248"/>
      <c r="AL19" s="248"/>
      <c r="AM19" s="248"/>
      <c r="AN19" s="249"/>
    </row>
    <row r="20" spans="2:40" ht="18" customHeight="1" thickBot="1">
      <c r="B20" s="275"/>
      <c r="C20" s="276"/>
      <c r="D20" s="278"/>
      <c r="E20" s="278"/>
      <c r="F20" s="278"/>
      <c r="G20" s="279"/>
      <c r="H20" s="279"/>
      <c r="I20" s="279"/>
      <c r="J20" s="280"/>
      <c r="K20" s="280"/>
      <c r="L20" s="280"/>
      <c r="M20" s="280"/>
      <c r="N20" s="280"/>
      <c r="O20" s="280"/>
      <c r="P20" s="280"/>
      <c r="Q20" s="280"/>
      <c r="R20" s="281"/>
      <c r="S20" s="281"/>
      <c r="T20" s="101"/>
      <c r="U20" s="102" t="s">
        <v>8</v>
      </c>
      <c r="V20" s="101"/>
      <c r="W20" s="282"/>
      <c r="X20" s="282"/>
      <c r="Y20" s="280"/>
      <c r="Z20" s="280"/>
      <c r="AA20" s="280"/>
      <c r="AB20" s="280"/>
      <c r="AC20" s="280"/>
      <c r="AD20" s="280"/>
      <c r="AE20" s="280"/>
      <c r="AF20" s="280"/>
      <c r="AG20" s="279"/>
      <c r="AH20" s="279"/>
      <c r="AI20" s="279"/>
      <c r="AJ20" s="283"/>
      <c r="AK20" s="283"/>
      <c r="AL20" s="283"/>
      <c r="AM20" s="283"/>
      <c r="AN20" s="284"/>
    </row>
    <row r="21" spans="2:40" ht="18" customHeight="1" thickBot="1">
      <c r="D21" s="4"/>
      <c r="E21" s="4"/>
    </row>
    <row r="22" spans="2:40" ht="24" customHeight="1" thickBot="1">
      <c r="B22" s="269" t="s">
        <v>119</v>
      </c>
      <c r="C22" s="270"/>
      <c r="D22" s="270"/>
      <c r="E22" s="270"/>
      <c r="F22" s="270"/>
      <c r="G22" s="270"/>
      <c r="H22" s="270"/>
      <c r="I22" s="270"/>
      <c r="J22" s="270"/>
      <c r="K22" s="270"/>
      <c r="L22" s="271"/>
      <c r="M22" s="225" t="str">
        <f>D23</f>
        <v>ともぞうＳＣ</v>
      </c>
      <c r="N22" s="225"/>
      <c r="O22" s="225"/>
      <c r="P22" s="225"/>
      <c r="Q22" s="225"/>
      <c r="R22" s="225" t="str">
        <f>D24</f>
        <v>ＦＣグランディールＳ</v>
      </c>
      <c r="S22" s="225"/>
      <c r="T22" s="225"/>
      <c r="U22" s="225"/>
      <c r="V22" s="225"/>
      <c r="W22" s="225" t="str">
        <f>D25</f>
        <v>カテット白沢ＳＳ</v>
      </c>
      <c r="X22" s="225"/>
      <c r="Y22" s="225"/>
      <c r="Z22" s="225"/>
      <c r="AA22" s="225"/>
      <c r="AB22" s="225" t="str">
        <f>D26</f>
        <v>ＳＵＧＡＯ　ＳＣ</v>
      </c>
      <c r="AC22" s="225"/>
      <c r="AD22" s="225"/>
      <c r="AE22" s="225"/>
      <c r="AF22" s="225"/>
      <c r="AG22" s="244" t="s">
        <v>19</v>
      </c>
      <c r="AH22" s="244"/>
      <c r="AI22" s="244" t="s">
        <v>21</v>
      </c>
      <c r="AJ22" s="244"/>
      <c r="AK22" s="244" t="s">
        <v>20</v>
      </c>
      <c r="AL22" s="244"/>
      <c r="AM22" s="244" t="s">
        <v>22</v>
      </c>
      <c r="AN22" s="245"/>
    </row>
    <row r="23" spans="2:40" ht="24" customHeight="1">
      <c r="B23" s="211">
        <v>1</v>
      </c>
      <c r="C23" s="212"/>
      <c r="D23" s="176" t="s">
        <v>154</v>
      </c>
      <c r="E23" s="176"/>
      <c r="F23" s="176"/>
      <c r="G23" s="176"/>
      <c r="H23" s="176"/>
      <c r="I23" s="176"/>
      <c r="J23" s="176"/>
      <c r="K23" s="176"/>
      <c r="L23" s="176"/>
      <c r="M23" s="40"/>
      <c r="N23" s="41"/>
      <c r="O23" s="41"/>
      <c r="P23" s="42"/>
      <c r="Q23" s="43"/>
      <c r="R23" s="255" t="s">
        <v>220</v>
      </c>
      <c r="S23" s="256"/>
      <c r="T23" s="44">
        <v>4</v>
      </c>
      <c r="U23" s="28" t="s">
        <v>221</v>
      </c>
      <c r="V23" s="108">
        <v>0</v>
      </c>
      <c r="W23" s="255" t="s">
        <v>220</v>
      </c>
      <c r="X23" s="256"/>
      <c r="Y23" s="44">
        <v>7</v>
      </c>
      <c r="Z23" s="28" t="s">
        <v>221</v>
      </c>
      <c r="AA23" s="46">
        <v>1</v>
      </c>
      <c r="AB23" s="255" t="s">
        <v>212</v>
      </c>
      <c r="AC23" s="256"/>
      <c r="AD23" s="44">
        <v>5</v>
      </c>
      <c r="AE23" s="45" t="s">
        <v>221</v>
      </c>
      <c r="AF23" s="108">
        <v>0</v>
      </c>
      <c r="AG23" s="251">
        <v>9</v>
      </c>
      <c r="AH23" s="251"/>
      <c r="AI23" s="250">
        <f>AK23-Q23-V23-AA23-AF23</f>
        <v>15</v>
      </c>
      <c r="AJ23" s="251"/>
      <c r="AK23" s="250">
        <f>T23+Y23+AD23+O23</f>
        <v>16</v>
      </c>
      <c r="AL23" s="251"/>
      <c r="AM23" s="251">
        <v>1</v>
      </c>
      <c r="AN23" s="252"/>
    </row>
    <row r="24" spans="2:40" ht="24" customHeight="1">
      <c r="B24" s="185">
        <v>2</v>
      </c>
      <c r="C24" s="186"/>
      <c r="D24" s="176" t="s">
        <v>172</v>
      </c>
      <c r="E24" s="176"/>
      <c r="F24" s="176"/>
      <c r="G24" s="176"/>
      <c r="H24" s="176"/>
      <c r="I24" s="176"/>
      <c r="J24" s="176"/>
      <c r="K24" s="176"/>
      <c r="L24" s="176"/>
      <c r="M24" s="253" t="s">
        <v>214</v>
      </c>
      <c r="N24" s="254"/>
      <c r="O24" s="109">
        <v>0</v>
      </c>
      <c r="P24" s="28" t="s">
        <v>221</v>
      </c>
      <c r="Q24" s="19">
        <v>4</v>
      </c>
      <c r="R24" s="8"/>
      <c r="S24" s="9"/>
      <c r="T24" s="9"/>
      <c r="U24" s="9"/>
      <c r="V24" s="10"/>
      <c r="W24" s="253" t="s">
        <v>220</v>
      </c>
      <c r="X24" s="254"/>
      <c r="Y24" s="18">
        <v>3</v>
      </c>
      <c r="Z24" s="28" t="s">
        <v>221</v>
      </c>
      <c r="AA24" s="111">
        <v>0</v>
      </c>
      <c r="AB24" s="253" t="s">
        <v>213</v>
      </c>
      <c r="AC24" s="254"/>
      <c r="AD24" s="18">
        <v>5</v>
      </c>
      <c r="AE24" s="28" t="s">
        <v>221</v>
      </c>
      <c r="AF24" s="111">
        <v>0</v>
      </c>
      <c r="AG24" s="204">
        <v>6</v>
      </c>
      <c r="AH24" s="204"/>
      <c r="AI24" s="250">
        <f t="shared" ref="AI24:AI25" si="4">AK24-Q24-V24-AA24-AF24</f>
        <v>4</v>
      </c>
      <c r="AJ24" s="251"/>
      <c r="AK24" s="250">
        <f t="shared" ref="AK24:AK25" si="5">T24+Y24+AD24+O24</f>
        <v>8</v>
      </c>
      <c r="AL24" s="251"/>
      <c r="AM24" s="204">
        <v>2</v>
      </c>
      <c r="AN24" s="241"/>
    </row>
    <row r="25" spans="2:40" ht="24" customHeight="1">
      <c r="B25" s="185">
        <v>3</v>
      </c>
      <c r="C25" s="186"/>
      <c r="D25" s="176" t="s">
        <v>139</v>
      </c>
      <c r="E25" s="176"/>
      <c r="F25" s="176"/>
      <c r="G25" s="176"/>
      <c r="H25" s="176"/>
      <c r="I25" s="176"/>
      <c r="J25" s="176"/>
      <c r="K25" s="176"/>
      <c r="L25" s="176"/>
      <c r="M25" s="253" t="s">
        <v>214</v>
      </c>
      <c r="N25" s="254"/>
      <c r="O25" s="18">
        <v>1</v>
      </c>
      <c r="P25" s="28" t="s">
        <v>221</v>
      </c>
      <c r="Q25" s="19">
        <v>7</v>
      </c>
      <c r="R25" s="253" t="s">
        <v>214</v>
      </c>
      <c r="S25" s="254"/>
      <c r="T25" s="109">
        <v>0</v>
      </c>
      <c r="U25" s="28" t="s">
        <v>221</v>
      </c>
      <c r="V25" s="19">
        <v>3</v>
      </c>
      <c r="W25" s="8"/>
      <c r="X25" s="9"/>
      <c r="Y25" s="9"/>
      <c r="Z25" s="9"/>
      <c r="AA25" s="10"/>
      <c r="AB25" s="253" t="s">
        <v>213</v>
      </c>
      <c r="AC25" s="254"/>
      <c r="AD25" s="18">
        <v>5</v>
      </c>
      <c r="AE25" s="28" t="s">
        <v>221</v>
      </c>
      <c r="AF25" s="111">
        <v>0</v>
      </c>
      <c r="AG25" s="204">
        <v>3</v>
      </c>
      <c r="AH25" s="204"/>
      <c r="AI25" s="250">
        <f t="shared" si="4"/>
        <v>-4</v>
      </c>
      <c r="AJ25" s="251"/>
      <c r="AK25" s="250">
        <f t="shared" si="5"/>
        <v>6</v>
      </c>
      <c r="AL25" s="251"/>
      <c r="AM25" s="204">
        <v>3</v>
      </c>
      <c r="AN25" s="241"/>
    </row>
    <row r="26" spans="2:40" ht="24" customHeight="1" thickBot="1">
      <c r="B26" s="174">
        <v>4</v>
      </c>
      <c r="C26" s="175"/>
      <c r="D26" s="181" t="s">
        <v>140</v>
      </c>
      <c r="E26" s="181"/>
      <c r="F26" s="181"/>
      <c r="G26" s="181"/>
      <c r="H26" s="181"/>
      <c r="I26" s="181"/>
      <c r="J26" s="181"/>
      <c r="K26" s="181"/>
      <c r="L26" s="181"/>
      <c r="M26" s="273" t="s">
        <v>214</v>
      </c>
      <c r="N26" s="277"/>
      <c r="O26" s="110">
        <v>0</v>
      </c>
      <c r="P26" s="35" t="s">
        <v>221</v>
      </c>
      <c r="Q26" s="36">
        <v>5</v>
      </c>
      <c r="R26" s="273" t="s">
        <v>215</v>
      </c>
      <c r="S26" s="277"/>
      <c r="T26" s="110">
        <v>0</v>
      </c>
      <c r="U26" s="35" t="s">
        <v>221</v>
      </c>
      <c r="V26" s="36">
        <v>5</v>
      </c>
      <c r="W26" s="273" t="s">
        <v>215</v>
      </c>
      <c r="X26" s="277"/>
      <c r="Y26" s="110">
        <v>0</v>
      </c>
      <c r="Z26" s="35" t="s">
        <v>221</v>
      </c>
      <c r="AA26" s="36">
        <v>5</v>
      </c>
      <c r="AB26" s="37"/>
      <c r="AC26" s="38"/>
      <c r="AD26" s="38"/>
      <c r="AE26" s="38"/>
      <c r="AF26" s="39"/>
      <c r="AG26" s="218">
        <v>0</v>
      </c>
      <c r="AH26" s="218"/>
      <c r="AI26" s="272">
        <f t="shared" ref="AI26" si="6">AK26-Q26-V26-AA26-AF26</f>
        <v>-15</v>
      </c>
      <c r="AJ26" s="218"/>
      <c r="AK26" s="273">
        <v>0</v>
      </c>
      <c r="AL26" s="274"/>
      <c r="AM26" s="218">
        <v>4</v>
      </c>
      <c r="AN26" s="243"/>
    </row>
    <row r="27" spans="2:40" ht="18" customHeight="1" thickBot="1">
      <c r="B27" s="4"/>
      <c r="C27" s="4"/>
      <c r="AN27" s="4"/>
    </row>
    <row r="28" spans="2:40" ht="24" customHeight="1" thickBot="1">
      <c r="C28" s="192" t="s">
        <v>9</v>
      </c>
      <c r="D28" s="193"/>
      <c r="E28" s="193"/>
      <c r="F28" s="193"/>
      <c r="G28" s="193"/>
      <c r="H28" s="193" t="s">
        <v>6</v>
      </c>
      <c r="I28" s="193"/>
      <c r="J28" s="193"/>
      <c r="K28" s="193"/>
      <c r="L28" s="193"/>
      <c r="M28" s="193"/>
      <c r="N28" s="193"/>
      <c r="O28" s="193"/>
      <c r="P28" s="193"/>
      <c r="Q28" s="193"/>
      <c r="R28" s="193" t="s">
        <v>10</v>
      </c>
      <c r="S28" s="193"/>
      <c r="T28" s="193"/>
      <c r="U28" s="193"/>
      <c r="V28" s="193"/>
      <c r="W28" s="193"/>
      <c r="X28" s="193"/>
      <c r="Y28" s="193"/>
      <c r="Z28" s="193"/>
      <c r="AA28" s="193" t="s">
        <v>11</v>
      </c>
      <c r="AB28" s="193"/>
      <c r="AC28" s="193"/>
      <c r="AD28" s="193" t="s">
        <v>12</v>
      </c>
      <c r="AE28" s="193"/>
      <c r="AF28" s="193"/>
      <c r="AG28" s="193"/>
      <c r="AH28" s="193"/>
      <c r="AI28" s="193"/>
      <c r="AJ28" s="193"/>
      <c r="AK28" s="193"/>
      <c r="AL28" s="193"/>
      <c r="AM28" s="194"/>
      <c r="AN28" s="4"/>
    </row>
    <row r="29" spans="2:40" ht="24" customHeight="1">
      <c r="C29" s="187" t="s">
        <v>13</v>
      </c>
      <c r="D29" s="188"/>
      <c r="E29" s="188"/>
      <c r="F29" s="188"/>
      <c r="G29" s="188"/>
      <c r="H29" s="188" t="s">
        <v>222</v>
      </c>
      <c r="I29" s="188"/>
      <c r="J29" s="188"/>
      <c r="K29" s="188"/>
      <c r="L29" s="188"/>
      <c r="M29" s="188"/>
      <c r="N29" s="188"/>
      <c r="O29" s="188"/>
      <c r="P29" s="188"/>
      <c r="Q29" s="188"/>
      <c r="R29" s="188" t="s">
        <v>223</v>
      </c>
      <c r="S29" s="188"/>
      <c r="T29" s="188"/>
      <c r="U29" s="188"/>
      <c r="V29" s="188"/>
      <c r="W29" s="188"/>
      <c r="X29" s="188"/>
      <c r="Y29" s="188"/>
      <c r="Z29" s="188"/>
      <c r="AA29" s="189">
        <v>25</v>
      </c>
      <c r="AB29" s="189"/>
      <c r="AC29" s="189"/>
      <c r="AD29" s="190" t="s">
        <v>224</v>
      </c>
      <c r="AE29" s="190"/>
      <c r="AF29" s="190"/>
      <c r="AG29" s="190"/>
      <c r="AH29" s="190"/>
      <c r="AI29" s="190"/>
      <c r="AJ29" s="190"/>
      <c r="AK29" s="190"/>
      <c r="AL29" s="190"/>
      <c r="AM29" s="191"/>
      <c r="AN29" s="4"/>
    </row>
    <row r="30" spans="2:40" ht="24" customHeight="1">
      <c r="C30" s="161" t="s">
        <v>14</v>
      </c>
      <c r="D30" s="162"/>
      <c r="E30" s="162"/>
      <c r="F30" s="162"/>
      <c r="G30" s="163"/>
      <c r="H30" s="164"/>
      <c r="I30" s="162"/>
      <c r="J30" s="162"/>
      <c r="K30" s="162"/>
      <c r="L30" s="162"/>
      <c r="M30" s="162"/>
      <c r="N30" s="162"/>
      <c r="O30" s="162"/>
      <c r="P30" s="162"/>
      <c r="Q30" s="163"/>
      <c r="R30" s="164"/>
      <c r="S30" s="162"/>
      <c r="T30" s="162"/>
      <c r="U30" s="162"/>
      <c r="V30" s="162"/>
      <c r="W30" s="162"/>
      <c r="X30" s="162"/>
      <c r="Y30" s="162"/>
      <c r="Z30" s="163"/>
      <c r="AA30" s="164"/>
      <c r="AB30" s="162"/>
      <c r="AC30" s="163"/>
      <c r="AD30" s="165"/>
      <c r="AE30" s="166"/>
      <c r="AF30" s="166"/>
      <c r="AG30" s="166"/>
      <c r="AH30" s="166"/>
      <c r="AI30" s="166"/>
      <c r="AJ30" s="166"/>
      <c r="AK30" s="166"/>
      <c r="AL30" s="166"/>
      <c r="AM30" s="167"/>
      <c r="AN30" s="4"/>
    </row>
    <row r="31" spans="2:40" ht="24" customHeight="1" thickBot="1">
      <c r="C31" s="168" t="s">
        <v>14</v>
      </c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70"/>
      <c r="AE31" s="170"/>
      <c r="AF31" s="170"/>
      <c r="AG31" s="170"/>
      <c r="AH31" s="170"/>
      <c r="AI31" s="170"/>
      <c r="AJ31" s="170"/>
      <c r="AK31" s="170"/>
      <c r="AL31" s="170"/>
      <c r="AM31" s="171"/>
    </row>
    <row r="32" spans="2:40" ht="24" customHeight="1"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2"/>
      <c r="AE32" s="72"/>
      <c r="AF32" s="72"/>
      <c r="AG32" s="72"/>
      <c r="AH32" s="72"/>
      <c r="AI32" s="72"/>
      <c r="AJ32" s="72"/>
      <c r="AK32" s="72"/>
      <c r="AL32" s="72"/>
      <c r="AM32" s="72"/>
    </row>
    <row r="33" spans="2:40" ht="24" customHeight="1"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2"/>
      <c r="AE33" s="72"/>
      <c r="AF33" s="72"/>
      <c r="AG33" s="72"/>
      <c r="AH33" s="72"/>
      <c r="AI33" s="72"/>
      <c r="AJ33" s="72"/>
      <c r="AK33" s="72"/>
      <c r="AL33" s="72"/>
      <c r="AM33" s="72"/>
    </row>
    <row r="34" spans="2:40" ht="18" customHeight="1">
      <c r="B34" s="240" t="s">
        <v>118</v>
      </c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</row>
    <row r="35" spans="2:40" ht="18" customHeight="1"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</row>
    <row r="36" spans="2:40" ht="18" customHeight="1">
      <c r="C36" s="233" t="s">
        <v>155</v>
      </c>
      <c r="D36" s="233"/>
      <c r="E36" s="233"/>
      <c r="F36" s="233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2:40" ht="24" customHeight="1">
      <c r="C37" s="234" t="s">
        <v>1</v>
      </c>
      <c r="D37" s="234"/>
      <c r="E37" s="234"/>
      <c r="F37" s="234"/>
      <c r="G37" s="247" t="s">
        <v>64</v>
      </c>
      <c r="H37" s="247"/>
      <c r="I37" s="247"/>
      <c r="J37" s="247"/>
      <c r="K37" s="247"/>
      <c r="L37" s="247"/>
      <c r="M37" s="247"/>
      <c r="N37" s="247"/>
      <c r="O37" s="234" t="s">
        <v>0</v>
      </c>
      <c r="P37" s="234"/>
      <c r="Q37" s="234"/>
      <c r="R37" s="234"/>
      <c r="S37" s="235" t="s">
        <v>143</v>
      </c>
      <c r="T37" s="235"/>
      <c r="U37" s="235"/>
      <c r="V37" s="235"/>
      <c r="W37" s="235"/>
      <c r="X37" s="235"/>
      <c r="Y37" s="235"/>
      <c r="Z37" s="235"/>
      <c r="AA37" s="234" t="s">
        <v>4</v>
      </c>
      <c r="AB37" s="234"/>
      <c r="AC37" s="234"/>
      <c r="AD37" s="234"/>
      <c r="AE37" s="236">
        <v>44338</v>
      </c>
      <c r="AF37" s="237"/>
      <c r="AG37" s="237"/>
      <c r="AH37" s="237"/>
      <c r="AI37" s="237"/>
      <c r="AJ37" s="237"/>
      <c r="AK37" s="237"/>
      <c r="AL37" s="238">
        <f>AE37</f>
        <v>44338</v>
      </c>
      <c r="AM37" s="239"/>
    </row>
    <row r="38" spans="2:40" ht="12" customHeight="1">
      <c r="U38" s="6"/>
    </row>
    <row r="39" spans="2:40" ht="18" customHeight="1" thickBot="1">
      <c r="B39" s="4" t="s">
        <v>164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2:40" ht="18" customHeight="1" thickBot="1">
      <c r="B40" s="246"/>
      <c r="C40" s="231"/>
      <c r="D40" s="230" t="s">
        <v>5</v>
      </c>
      <c r="E40" s="230"/>
      <c r="F40" s="230"/>
      <c r="G40" s="231" t="s">
        <v>39</v>
      </c>
      <c r="H40" s="231"/>
      <c r="I40" s="231"/>
      <c r="J40" s="230" t="s">
        <v>6</v>
      </c>
      <c r="K40" s="230"/>
      <c r="L40" s="230"/>
      <c r="M40" s="230"/>
      <c r="N40" s="230"/>
      <c r="O40" s="230"/>
      <c r="P40" s="230"/>
      <c r="Q40" s="230"/>
      <c r="R40" s="230" t="s">
        <v>40</v>
      </c>
      <c r="S40" s="230"/>
      <c r="T40" s="230"/>
      <c r="U40" s="230"/>
      <c r="V40" s="230"/>
      <c r="W40" s="230"/>
      <c r="X40" s="230"/>
      <c r="Y40" s="230" t="s">
        <v>6</v>
      </c>
      <c r="Z40" s="230"/>
      <c r="AA40" s="230"/>
      <c r="AB40" s="230"/>
      <c r="AC40" s="230"/>
      <c r="AD40" s="230"/>
      <c r="AE40" s="230"/>
      <c r="AF40" s="230"/>
      <c r="AG40" s="231" t="s">
        <v>39</v>
      </c>
      <c r="AH40" s="231"/>
      <c r="AI40" s="231"/>
      <c r="AJ40" s="231" t="s">
        <v>165</v>
      </c>
      <c r="AK40" s="231"/>
      <c r="AL40" s="231"/>
      <c r="AM40" s="231"/>
      <c r="AN40" s="232"/>
    </row>
    <row r="41" spans="2:40" ht="18" customHeight="1">
      <c r="B41" s="199">
        <v>1</v>
      </c>
      <c r="C41" s="200"/>
      <c r="D41" s="201">
        <v>0.41666666666666669</v>
      </c>
      <c r="E41" s="201"/>
      <c r="F41" s="201"/>
      <c r="G41" s="203"/>
      <c r="H41" s="203"/>
      <c r="I41" s="203"/>
      <c r="J41" s="205" t="str">
        <f>D55</f>
        <v>昭和・戸祭ＳＣ</v>
      </c>
      <c r="K41" s="206"/>
      <c r="L41" s="206"/>
      <c r="M41" s="206"/>
      <c r="N41" s="206"/>
      <c r="O41" s="206"/>
      <c r="P41" s="206"/>
      <c r="Q41" s="206"/>
      <c r="R41" s="208">
        <f t="shared" ref="R41" si="7">IF(OR(T41="",T42=""),"",T41+T42)</f>
        <v>3</v>
      </c>
      <c r="S41" s="209"/>
      <c r="T41" s="20">
        <v>2</v>
      </c>
      <c r="U41" s="21" t="s">
        <v>8</v>
      </c>
      <c r="V41" s="20">
        <v>3</v>
      </c>
      <c r="W41" s="217">
        <f t="shared" ref="W41" si="8">IF(OR(V41="",V42=""),"",V41+V42)</f>
        <v>3</v>
      </c>
      <c r="X41" s="217"/>
      <c r="Y41" s="205" t="str">
        <f>D56</f>
        <v>国本ＪＳＣ</v>
      </c>
      <c r="Z41" s="206"/>
      <c r="AA41" s="206"/>
      <c r="AB41" s="206"/>
      <c r="AC41" s="206"/>
      <c r="AD41" s="206"/>
      <c r="AE41" s="206"/>
      <c r="AF41" s="206"/>
      <c r="AG41" s="203"/>
      <c r="AH41" s="203"/>
      <c r="AI41" s="203"/>
      <c r="AJ41" s="228" t="s">
        <v>166</v>
      </c>
      <c r="AK41" s="228"/>
      <c r="AL41" s="228"/>
      <c r="AM41" s="228"/>
      <c r="AN41" s="229"/>
    </row>
    <row r="42" spans="2:40" ht="18" customHeight="1">
      <c r="B42" s="197"/>
      <c r="C42" s="198"/>
      <c r="D42" s="202"/>
      <c r="E42" s="202"/>
      <c r="F42" s="202"/>
      <c r="G42" s="204"/>
      <c r="H42" s="204"/>
      <c r="I42" s="204"/>
      <c r="J42" s="207"/>
      <c r="K42" s="207"/>
      <c r="L42" s="207"/>
      <c r="M42" s="207"/>
      <c r="N42" s="207"/>
      <c r="O42" s="207"/>
      <c r="P42" s="207"/>
      <c r="Q42" s="207"/>
      <c r="R42" s="210"/>
      <c r="S42" s="210"/>
      <c r="T42" s="22">
        <v>1</v>
      </c>
      <c r="U42" s="23" t="s">
        <v>8</v>
      </c>
      <c r="V42" s="22">
        <v>0</v>
      </c>
      <c r="W42" s="217"/>
      <c r="X42" s="217"/>
      <c r="Y42" s="207"/>
      <c r="Z42" s="207"/>
      <c r="AA42" s="207"/>
      <c r="AB42" s="207"/>
      <c r="AC42" s="207"/>
      <c r="AD42" s="207"/>
      <c r="AE42" s="207"/>
      <c r="AF42" s="207"/>
      <c r="AG42" s="204"/>
      <c r="AH42" s="204"/>
      <c r="AI42" s="204"/>
      <c r="AJ42" s="219"/>
      <c r="AK42" s="219"/>
      <c r="AL42" s="219"/>
      <c r="AM42" s="219"/>
      <c r="AN42" s="220"/>
    </row>
    <row r="43" spans="2:40" ht="18" customHeight="1">
      <c r="B43" s="195">
        <v>2</v>
      </c>
      <c r="C43" s="196"/>
      <c r="D43" s="202">
        <v>0.4375</v>
      </c>
      <c r="E43" s="202">
        <v>0.4375</v>
      </c>
      <c r="F43" s="202"/>
      <c r="G43" s="204"/>
      <c r="H43" s="204"/>
      <c r="I43" s="204"/>
      <c r="J43" s="215" t="str">
        <f>D57</f>
        <v>宝木キッカーズ</v>
      </c>
      <c r="K43" s="216"/>
      <c r="L43" s="216"/>
      <c r="M43" s="216"/>
      <c r="N43" s="216"/>
      <c r="O43" s="216"/>
      <c r="P43" s="216"/>
      <c r="Q43" s="216"/>
      <c r="R43" s="217">
        <f t="shared" ref="R43" si="9">IF(OR(T43="",T44=""),"",T43+T44)</f>
        <v>0</v>
      </c>
      <c r="S43" s="210"/>
      <c r="T43" s="24">
        <v>0</v>
      </c>
      <c r="U43" s="25" t="s">
        <v>8</v>
      </c>
      <c r="V43" s="24">
        <v>1</v>
      </c>
      <c r="W43" s="217">
        <f t="shared" ref="W43" si="10">IF(OR(V43="",V44=""),"",V43+V44)</f>
        <v>3</v>
      </c>
      <c r="X43" s="217"/>
      <c r="Y43" s="215" t="str">
        <f>D58</f>
        <v>ＩＳＯ　ＳＣ</v>
      </c>
      <c r="Z43" s="216"/>
      <c r="AA43" s="216"/>
      <c r="AB43" s="216"/>
      <c r="AC43" s="216"/>
      <c r="AD43" s="216"/>
      <c r="AE43" s="216"/>
      <c r="AF43" s="216"/>
      <c r="AG43" s="204"/>
      <c r="AH43" s="204"/>
      <c r="AI43" s="204"/>
      <c r="AJ43" s="219" t="s">
        <v>167</v>
      </c>
      <c r="AK43" s="219"/>
      <c r="AL43" s="219"/>
      <c r="AM43" s="219"/>
      <c r="AN43" s="220"/>
    </row>
    <row r="44" spans="2:40" ht="18" customHeight="1">
      <c r="B44" s="197"/>
      <c r="C44" s="198"/>
      <c r="D44" s="202"/>
      <c r="E44" s="202"/>
      <c r="F44" s="202"/>
      <c r="G44" s="204"/>
      <c r="H44" s="204"/>
      <c r="I44" s="204"/>
      <c r="J44" s="207"/>
      <c r="K44" s="207"/>
      <c r="L44" s="207"/>
      <c r="M44" s="207"/>
      <c r="N44" s="207"/>
      <c r="O44" s="207"/>
      <c r="P44" s="207"/>
      <c r="Q44" s="207"/>
      <c r="R44" s="210"/>
      <c r="S44" s="210"/>
      <c r="T44" s="22">
        <v>0</v>
      </c>
      <c r="U44" s="23" t="s">
        <v>8</v>
      </c>
      <c r="V44" s="22">
        <v>2</v>
      </c>
      <c r="W44" s="217"/>
      <c r="X44" s="217"/>
      <c r="Y44" s="207"/>
      <c r="Z44" s="207"/>
      <c r="AA44" s="207"/>
      <c r="AB44" s="207"/>
      <c r="AC44" s="207"/>
      <c r="AD44" s="207"/>
      <c r="AE44" s="207"/>
      <c r="AF44" s="207"/>
      <c r="AG44" s="204"/>
      <c r="AH44" s="204"/>
      <c r="AI44" s="204"/>
      <c r="AJ44" s="219"/>
      <c r="AK44" s="219"/>
      <c r="AL44" s="219"/>
      <c r="AM44" s="219"/>
      <c r="AN44" s="220"/>
    </row>
    <row r="45" spans="2:40" ht="18" customHeight="1">
      <c r="B45" s="195">
        <v>3</v>
      </c>
      <c r="C45" s="196"/>
      <c r="D45" s="202">
        <v>0.46527777777777773</v>
      </c>
      <c r="E45" s="202"/>
      <c r="F45" s="202"/>
      <c r="G45" s="204"/>
      <c r="H45" s="204"/>
      <c r="I45" s="204"/>
      <c r="J45" s="215" t="str">
        <f>D57</f>
        <v>宝木キッカーズ</v>
      </c>
      <c r="K45" s="216"/>
      <c r="L45" s="216"/>
      <c r="M45" s="216"/>
      <c r="N45" s="216"/>
      <c r="O45" s="216"/>
      <c r="P45" s="216"/>
      <c r="Q45" s="216"/>
      <c r="R45" s="217">
        <f t="shared" ref="R45" si="11">IF(OR(T45="",T46=""),"",T45+T46)</f>
        <v>0</v>
      </c>
      <c r="S45" s="210"/>
      <c r="T45" s="24">
        <v>0</v>
      </c>
      <c r="U45" s="25" t="s">
        <v>8</v>
      </c>
      <c r="V45" s="24">
        <v>10</v>
      </c>
      <c r="W45" s="217">
        <f t="shared" ref="W45" si="12">IF(OR(V45="",V46=""),"",V45+V46)</f>
        <v>17</v>
      </c>
      <c r="X45" s="217"/>
      <c r="Y45" s="215" t="str">
        <f>D56</f>
        <v>国本ＪＳＣ</v>
      </c>
      <c r="Z45" s="216"/>
      <c r="AA45" s="216"/>
      <c r="AB45" s="216"/>
      <c r="AC45" s="216"/>
      <c r="AD45" s="216"/>
      <c r="AE45" s="216"/>
      <c r="AF45" s="216"/>
      <c r="AG45" s="204"/>
      <c r="AH45" s="204"/>
      <c r="AI45" s="204"/>
      <c r="AJ45" s="219" t="s">
        <v>168</v>
      </c>
      <c r="AK45" s="219"/>
      <c r="AL45" s="219"/>
      <c r="AM45" s="219"/>
      <c r="AN45" s="220"/>
    </row>
    <row r="46" spans="2:40" ht="18" customHeight="1">
      <c r="B46" s="197"/>
      <c r="C46" s="198"/>
      <c r="D46" s="202"/>
      <c r="E46" s="202"/>
      <c r="F46" s="202"/>
      <c r="G46" s="204"/>
      <c r="H46" s="204"/>
      <c r="I46" s="204"/>
      <c r="J46" s="207"/>
      <c r="K46" s="207"/>
      <c r="L46" s="207"/>
      <c r="M46" s="207"/>
      <c r="N46" s="207"/>
      <c r="O46" s="207"/>
      <c r="P46" s="207"/>
      <c r="Q46" s="207"/>
      <c r="R46" s="210"/>
      <c r="S46" s="210"/>
      <c r="T46" s="22">
        <v>0</v>
      </c>
      <c r="U46" s="23" t="s">
        <v>8</v>
      </c>
      <c r="V46" s="22">
        <v>7</v>
      </c>
      <c r="W46" s="217"/>
      <c r="X46" s="217"/>
      <c r="Y46" s="207"/>
      <c r="Z46" s="207"/>
      <c r="AA46" s="207"/>
      <c r="AB46" s="207"/>
      <c r="AC46" s="207"/>
      <c r="AD46" s="207"/>
      <c r="AE46" s="207"/>
      <c r="AF46" s="207"/>
      <c r="AG46" s="204"/>
      <c r="AH46" s="204"/>
      <c r="AI46" s="204"/>
      <c r="AJ46" s="219"/>
      <c r="AK46" s="219"/>
      <c r="AL46" s="219"/>
      <c r="AM46" s="219"/>
      <c r="AN46" s="220"/>
    </row>
    <row r="47" spans="2:40" ht="18" customHeight="1">
      <c r="B47" s="195">
        <v>4</v>
      </c>
      <c r="C47" s="196"/>
      <c r="D47" s="202">
        <v>0.4861111111111111</v>
      </c>
      <c r="E47" s="202">
        <v>0.4375</v>
      </c>
      <c r="F47" s="202"/>
      <c r="G47" s="204"/>
      <c r="H47" s="204"/>
      <c r="I47" s="204"/>
      <c r="J47" s="215" t="str">
        <f>D55</f>
        <v>昭和・戸祭ＳＣ</v>
      </c>
      <c r="K47" s="216"/>
      <c r="L47" s="216"/>
      <c r="M47" s="216"/>
      <c r="N47" s="216"/>
      <c r="O47" s="216"/>
      <c r="P47" s="216"/>
      <c r="Q47" s="216"/>
      <c r="R47" s="217">
        <f t="shared" ref="R47" si="13">IF(OR(T47="",T48=""),"",T47+T48)</f>
        <v>3</v>
      </c>
      <c r="S47" s="210"/>
      <c r="T47" s="24">
        <v>2</v>
      </c>
      <c r="U47" s="25" t="s">
        <v>8</v>
      </c>
      <c r="V47" s="24">
        <v>0</v>
      </c>
      <c r="W47" s="217">
        <f t="shared" ref="W47" si="14">IF(OR(V47="",V48=""),"",V47+V48)</f>
        <v>2</v>
      </c>
      <c r="X47" s="217"/>
      <c r="Y47" s="215" t="str">
        <f>D58</f>
        <v>ＩＳＯ　ＳＣ</v>
      </c>
      <c r="Z47" s="216"/>
      <c r="AA47" s="216"/>
      <c r="AB47" s="216"/>
      <c r="AC47" s="216"/>
      <c r="AD47" s="216"/>
      <c r="AE47" s="216"/>
      <c r="AF47" s="216"/>
      <c r="AG47" s="204"/>
      <c r="AH47" s="204"/>
      <c r="AI47" s="204"/>
      <c r="AJ47" s="219" t="s">
        <v>169</v>
      </c>
      <c r="AK47" s="219"/>
      <c r="AL47" s="219"/>
      <c r="AM47" s="219"/>
      <c r="AN47" s="220"/>
    </row>
    <row r="48" spans="2:40" ht="18" customHeight="1">
      <c r="B48" s="197"/>
      <c r="C48" s="198"/>
      <c r="D48" s="202"/>
      <c r="E48" s="202"/>
      <c r="F48" s="202"/>
      <c r="G48" s="204"/>
      <c r="H48" s="204"/>
      <c r="I48" s="204"/>
      <c r="J48" s="207"/>
      <c r="K48" s="207"/>
      <c r="L48" s="207"/>
      <c r="M48" s="207"/>
      <c r="N48" s="207"/>
      <c r="O48" s="207"/>
      <c r="P48" s="207"/>
      <c r="Q48" s="207"/>
      <c r="R48" s="210"/>
      <c r="S48" s="210"/>
      <c r="T48" s="22">
        <v>1</v>
      </c>
      <c r="U48" s="23" t="s">
        <v>8</v>
      </c>
      <c r="V48" s="22">
        <v>2</v>
      </c>
      <c r="W48" s="217"/>
      <c r="X48" s="217"/>
      <c r="Y48" s="207"/>
      <c r="Z48" s="207"/>
      <c r="AA48" s="207"/>
      <c r="AB48" s="207"/>
      <c r="AC48" s="207"/>
      <c r="AD48" s="207"/>
      <c r="AE48" s="207"/>
      <c r="AF48" s="207"/>
      <c r="AG48" s="204"/>
      <c r="AH48" s="204"/>
      <c r="AI48" s="204"/>
      <c r="AJ48" s="219"/>
      <c r="AK48" s="219"/>
      <c r="AL48" s="219"/>
      <c r="AM48" s="219"/>
      <c r="AN48" s="220"/>
    </row>
    <row r="49" spans="2:40" ht="18" customHeight="1">
      <c r="B49" s="195">
        <v>5</v>
      </c>
      <c r="C49" s="196"/>
      <c r="D49" s="202">
        <v>0.51388888888888895</v>
      </c>
      <c r="E49" s="202">
        <v>0.4375</v>
      </c>
      <c r="F49" s="202"/>
      <c r="G49" s="204"/>
      <c r="H49" s="204"/>
      <c r="I49" s="204"/>
      <c r="J49" s="215" t="str">
        <f>D55</f>
        <v>昭和・戸祭ＳＣ</v>
      </c>
      <c r="K49" s="216"/>
      <c r="L49" s="216"/>
      <c r="M49" s="216"/>
      <c r="N49" s="216"/>
      <c r="O49" s="216"/>
      <c r="P49" s="216"/>
      <c r="Q49" s="216"/>
      <c r="R49" s="217">
        <f t="shared" ref="R49" si="15">IF(OR(T49="",T50=""),"",T49+T50)</f>
        <v>7</v>
      </c>
      <c r="S49" s="210"/>
      <c r="T49" s="24">
        <v>6</v>
      </c>
      <c r="U49" s="25" t="s">
        <v>8</v>
      </c>
      <c r="V49" s="24">
        <v>1</v>
      </c>
      <c r="W49" s="217">
        <f t="shared" ref="W49" si="16">IF(OR(V49="",V50=""),"",V49+V50)</f>
        <v>2</v>
      </c>
      <c r="X49" s="217"/>
      <c r="Y49" s="215" t="str">
        <f>D57</f>
        <v>宝木キッカーズ</v>
      </c>
      <c r="Z49" s="216"/>
      <c r="AA49" s="216"/>
      <c r="AB49" s="216"/>
      <c r="AC49" s="216"/>
      <c r="AD49" s="216"/>
      <c r="AE49" s="216"/>
      <c r="AF49" s="216"/>
      <c r="AG49" s="204"/>
      <c r="AH49" s="204"/>
      <c r="AI49" s="204"/>
      <c r="AJ49" s="219" t="s">
        <v>170</v>
      </c>
      <c r="AK49" s="219"/>
      <c r="AL49" s="219"/>
      <c r="AM49" s="219"/>
      <c r="AN49" s="220"/>
    </row>
    <row r="50" spans="2:40" ht="18" customHeight="1">
      <c r="B50" s="197"/>
      <c r="C50" s="198"/>
      <c r="D50" s="202"/>
      <c r="E50" s="202"/>
      <c r="F50" s="202"/>
      <c r="G50" s="204"/>
      <c r="H50" s="204"/>
      <c r="I50" s="204"/>
      <c r="J50" s="207"/>
      <c r="K50" s="207"/>
      <c r="L50" s="207"/>
      <c r="M50" s="207"/>
      <c r="N50" s="207"/>
      <c r="O50" s="207"/>
      <c r="P50" s="207"/>
      <c r="Q50" s="207"/>
      <c r="R50" s="210"/>
      <c r="S50" s="210"/>
      <c r="T50" s="22">
        <v>1</v>
      </c>
      <c r="U50" s="23" t="s">
        <v>8</v>
      </c>
      <c r="V50" s="22">
        <v>1</v>
      </c>
      <c r="W50" s="217"/>
      <c r="X50" s="217"/>
      <c r="Y50" s="207"/>
      <c r="Z50" s="207"/>
      <c r="AA50" s="207"/>
      <c r="AB50" s="207"/>
      <c r="AC50" s="207"/>
      <c r="AD50" s="207"/>
      <c r="AE50" s="207"/>
      <c r="AF50" s="207"/>
      <c r="AG50" s="204"/>
      <c r="AH50" s="204"/>
      <c r="AI50" s="204"/>
      <c r="AJ50" s="219"/>
      <c r="AK50" s="219"/>
      <c r="AL50" s="219"/>
      <c r="AM50" s="219"/>
      <c r="AN50" s="220"/>
    </row>
    <row r="51" spans="2:40" ht="18" customHeight="1">
      <c r="B51" s="195">
        <v>6</v>
      </c>
      <c r="C51" s="196"/>
      <c r="D51" s="202">
        <v>0.53472222222222221</v>
      </c>
      <c r="E51" s="202">
        <v>0.4375</v>
      </c>
      <c r="F51" s="202"/>
      <c r="G51" s="204"/>
      <c r="H51" s="204"/>
      <c r="I51" s="204"/>
      <c r="J51" s="215" t="str">
        <f>D56</f>
        <v>国本ＪＳＣ</v>
      </c>
      <c r="K51" s="216"/>
      <c r="L51" s="216"/>
      <c r="M51" s="216"/>
      <c r="N51" s="216"/>
      <c r="O51" s="216"/>
      <c r="P51" s="216"/>
      <c r="Q51" s="216"/>
      <c r="R51" s="217">
        <f t="shared" ref="R51" si="17">IF(OR(T51="",T52=""),"",T51+T52)</f>
        <v>7</v>
      </c>
      <c r="S51" s="210"/>
      <c r="T51" s="24">
        <v>2</v>
      </c>
      <c r="U51" s="25" t="s">
        <v>8</v>
      </c>
      <c r="V51" s="24">
        <v>1</v>
      </c>
      <c r="W51" s="217">
        <f t="shared" ref="W51" si="18">IF(OR(V51="",V52=""),"",V51+V52)</f>
        <v>1</v>
      </c>
      <c r="X51" s="217"/>
      <c r="Y51" s="215" t="str">
        <f>D58</f>
        <v>ＩＳＯ　ＳＣ</v>
      </c>
      <c r="Z51" s="216"/>
      <c r="AA51" s="216"/>
      <c r="AB51" s="216"/>
      <c r="AC51" s="216"/>
      <c r="AD51" s="216"/>
      <c r="AE51" s="216"/>
      <c r="AF51" s="216"/>
      <c r="AG51" s="204"/>
      <c r="AH51" s="204"/>
      <c r="AI51" s="204"/>
      <c r="AJ51" s="219" t="s">
        <v>171</v>
      </c>
      <c r="AK51" s="219"/>
      <c r="AL51" s="219"/>
      <c r="AM51" s="219"/>
      <c r="AN51" s="220"/>
    </row>
    <row r="52" spans="2:40" ht="18" customHeight="1" thickBot="1">
      <c r="B52" s="213"/>
      <c r="C52" s="214"/>
      <c r="D52" s="221"/>
      <c r="E52" s="221"/>
      <c r="F52" s="221"/>
      <c r="G52" s="218"/>
      <c r="H52" s="218"/>
      <c r="I52" s="218"/>
      <c r="J52" s="222"/>
      <c r="K52" s="222"/>
      <c r="L52" s="222"/>
      <c r="M52" s="222"/>
      <c r="N52" s="222"/>
      <c r="O52" s="222"/>
      <c r="P52" s="222"/>
      <c r="Q52" s="222"/>
      <c r="R52" s="223"/>
      <c r="S52" s="223"/>
      <c r="T52" s="26">
        <v>5</v>
      </c>
      <c r="U52" s="27" t="s">
        <v>8</v>
      </c>
      <c r="V52" s="26">
        <v>0</v>
      </c>
      <c r="W52" s="224"/>
      <c r="X52" s="224"/>
      <c r="Y52" s="222"/>
      <c r="Z52" s="222"/>
      <c r="AA52" s="222"/>
      <c r="AB52" s="222"/>
      <c r="AC52" s="222"/>
      <c r="AD52" s="222"/>
      <c r="AE52" s="222"/>
      <c r="AF52" s="222"/>
      <c r="AG52" s="218"/>
      <c r="AH52" s="218"/>
      <c r="AI52" s="218"/>
      <c r="AJ52" s="285"/>
      <c r="AK52" s="285"/>
      <c r="AL52" s="285"/>
      <c r="AM52" s="285"/>
      <c r="AN52" s="286"/>
    </row>
    <row r="53" spans="2:40" ht="18" customHeight="1" thickBot="1">
      <c r="D53" s="4"/>
      <c r="E53" s="4"/>
    </row>
    <row r="54" spans="2:40" ht="24" customHeight="1" thickBot="1">
      <c r="B54" s="269" t="s">
        <v>155</v>
      </c>
      <c r="C54" s="270"/>
      <c r="D54" s="270"/>
      <c r="E54" s="270"/>
      <c r="F54" s="270"/>
      <c r="G54" s="270"/>
      <c r="H54" s="270"/>
      <c r="I54" s="270"/>
      <c r="J54" s="270"/>
      <c r="K54" s="270"/>
      <c r="L54" s="271"/>
      <c r="M54" s="225" t="str">
        <f>D55</f>
        <v>昭和・戸祭ＳＣ</v>
      </c>
      <c r="N54" s="225"/>
      <c r="O54" s="225"/>
      <c r="P54" s="225"/>
      <c r="Q54" s="225"/>
      <c r="R54" s="225" t="str">
        <f>D56</f>
        <v>国本ＪＳＣ</v>
      </c>
      <c r="S54" s="225"/>
      <c r="T54" s="225"/>
      <c r="U54" s="225"/>
      <c r="V54" s="225"/>
      <c r="W54" s="225" t="str">
        <f>D57</f>
        <v>宝木キッカーズ</v>
      </c>
      <c r="X54" s="225"/>
      <c r="Y54" s="225"/>
      <c r="Z54" s="225"/>
      <c r="AA54" s="225"/>
      <c r="AB54" s="225" t="str">
        <f>D58</f>
        <v>ＩＳＯ　ＳＣ</v>
      </c>
      <c r="AC54" s="225"/>
      <c r="AD54" s="225"/>
      <c r="AE54" s="225"/>
      <c r="AF54" s="225"/>
      <c r="AG54" s="244" t="s">
        <v>19</v>
      </c>
      <c r="AH54" s="244"/>
      <c r="AI54" s="244" t="s">
        <v>21</v>
      </c>
      <c r="AJ54" s="244"/>
      <c r="AK54" s="244" t="s">
        <v>20</v>
      </c>
      <c r="AL54" s="244"/>
      <c r="AM54" s="244" t="s">
        <v>22</v>
      </c>
      <c r="AN54" s="245"/>
    </row>
    <row r="55" spans="2:40" ht="24" customHeight="1">
      <c r="B55" s="211">
        <v>1</v>
      </c>
      <c r="C55" s="212"/>
      <c r="D55" s="176" t="s">
        <v>141</v>
      </c>
      <c r="E55" s="176"/>
      <c r="F55" s="176"/>
      <c r="G55" s="176"/>
      <c r="H55" s="176"/>
      <c r="I55" s="176"/>
      <c r="J55" s="176"/>
      <c r="K55" s="176"/>
      <c r="L55" s="176"/>
      <c r="M55" s="112"/>
      <c r="N55" s="113"/>
      <c r="O55" s="113"/>
      <c r="P55" s="114"/>
      <c r="Q55" s="115"/>
      <c r="R55" s="287" t="s">
        <v>225</v>
      </c>
      <c r="S55" s="227"/>
      <c r="T55" s="116">
        <f>R41</f>
        <v>3</v>
      </c>
      <c r="U55" s="117" t="s">
        <v>18</v>
      </c>
      <c r="V55" s="118">
        <f>W41</f>
        <v>3</v>
      </c>
      <c r="W55" s="287" t="s">
        <v>220</v>
      </c>
      <c r="X55" s="227"/>
      <c r="Y55" s="116">
        <v>7</v>
      </c>
      <c r="Z55" s="117" t="s">
        <v>18</v>
      </c>
      <c r="AA55" s="118">
        <v>2</v>
      </c>
      <c r="AB55" s="287" t="s">
        <v>220</v>
      </c>
      <c r="AC55" s="227"/>
      <c r="AD55" s="116">
        <f>R47</f>
        <v>3</v>
      </c>
      <c r="AE55" s="117" t="s">
        <v>18</v>
      </c>
      <c r="AF55" s="118">
        <f>W47</f>
        <v>2</v>
      </c>
      <c r="AG55" s="288">
        <v>7</v>
      </c>
      <c r="AH55" s="288"/>
      <c r="AI55" s="251">
        <f>AK55-Q55-V55-AA55-AF55</f>
        <v>6</v>
      </c>
      <c r="AJ55" s="251"/>
      <c r="AK55" s="251">
        <f>T55+Y55+AD55+O55</f>
        <v>13</v>
      </c>
      <c r="AL55" s="251"/>
      <c r="AM55" s="251">
        <v>2</v>
      </c>
      <c r="AN55" s="252"/>
    </row>
    <row r="56" spans="2:40" ht="24" customHeight="1">
      <c r="B56" s="185">
        <v>2</v>
      </c>
      <c r="C56" s="186"/>
      <c r="D56" s="176" t="s">
        <v>142</v>
      </c>
      <c r="E56" s="176"/>
      <c r="F56" s="176"/>
      <c r="G56" s="176"/>
      <c r="H56" s="176"/>
      <c r="I56" s="176"/>
      <c r="J56" s="176"/>
      <c r="K56" s="176"/>
      <c r="L56" s="176"/>
      <c r="M56" s="177" t="s">
        <v>225</v>
      </c>
      <c r="N56" s="178"/>
      <c r="O56" s="109">
        <f>V55</f>
        <v>3</v>
      </c>
      <c r="P56" s="119" t="s">
        <v>18</v>
      </c>
      <c r="Q56" s="111">
        <f>T55</f>
        <v>3</v>
      </c>
      <c r="R56" s="120"/>
      <c r="S56" s="121"/>
      <c r="T56" s="121"/>
      <c r="U56" s="121"/>
      <c r="V56" s="122"/>
      <c r="W56" s="177" t="s">
        <v>220</v>
      </c>
      <c r="X56" s="178"/>
      <c r="Y56" s="109">
        <f>W45</f>
        <v>17</v>
      </c>
      <c r="Z56" s="119" t="s">
        <v>18</v>
      </c>
      <c r="AA56" s="111">
        <v>0</v>
      </c>
      <c r="AB56" s="177" t="s">
        <v>220</v>
      </c>
      <c r="AC56" s="178"/>
      <c r="AD56" s="109">
        <v>7</v>
      </c>
      <c r="AE56" s="119" t="s">
        <v>18</v>
      </c>
      <c r="AF56" s="111">
        <v>1</v>
      </c>
      <c r="AG56" s="172">
        <v>7</v>
      </c>
      <c r="AH56" s="172"/>
      <c r="AI56" s="204">
        <f t="shared" ref="AI56" si="19">AK56-Q56-V56-AA56-AF56</f>
        <v>23</v>
      </c>
      <c r="AJ56" s="204"/>
      <c r="AK56" s="204">
        <f t="shared" ref="AK56:AK57" si="20">T56+Y56+AD56+O56</f>
        <v>27</v>
      </c>
      <c r="AL56" s="204"/>
      <c r="AM56" s="204">
        <v>1</v>
      </c>
      <c r="AN56" s="241"/>
    </row>
    <row r="57" spans="2:40" ht="24" customHeight="1">
      <c r="B57" s="185">
        <v>3</v>
      </c>
      <c r="C57" s="186"/>
      <c r="D57" s="176" t="s">
        <v>143</v>
      </c>
      <c r="E57" s="176"/>
      <c r="F57" s="176"/>
      <c r="G57" s="176"/>
      <c r="H57" s="176"/>
      <c r="I57" s="176"/>
      <c r="J57" s="176"/>
      <c r="K57" s="176"/>
      <c r="L57" s="176"/>
      <c r="M57" s="242" t="s">
        <v>226</v>
      </c>
      <c r="N57" s="178"/>
      <c r="O57" s="109">
        <v>2</v>
      </c>
      <c r="P57" s="119" t="s">
        <v>18</v>
      </c>
      <c r="Q57" s="111">
        <v>7</v>
      </c>
      <c r="R57" s="242" t="s">
        <v>226</v>
      </c>
      <c r="S57" s="178"/>
      <c r="T57" s="109">
        <v>0</v>
      </c>
      <c r="U57" s="119" t="s">
        <v>18</v>
      </c>
      <c r="V57" s="111">
        <f>Y56</f>
        <v>17</v>
      </c>
      <c r="W57" s="120"/>
      <c r="X57" s="121"/>
      <c r="Y57" s="121"/>
      <c r="Z57" s="121"/>
      <c r="AA57" s="122"/>
      <c r="AB57" s="242" t="s">
        <v>226</v>
      </c>
      <c r="AC57" s="178"/>
      <c r="AD57" s="109">
        <v>0</v>
      </c>
      <c r="AE57" s="119" t="s">
        <v>18</v>
      </c>
      <c r="AF57" s="111">
        <f>W43</f>
        <v>3</v>
      </c>
      <c r="AG57" s="172">
        <v>0</v>
      </c>
      <c r="AH57" s="172"/>
      <c r="AI57" s="204">
        <f t="shared" ref="AI57" si="21">AK57-Q57-V57-AA57-AF57</f>
        <v>-25</v>
      </c>
      <c r="AJ57" s="204"/>
      <c r="AK57" s="204">
        <f t="shared" si="20"/>
        <v>2</v>
      </c>
      <c r="AL57" s="204"/>
      <c r="AM57" s="204">
        <v>4</v>
      </c>
      <c r="AN57" s="241"/>
    </row>
    <row r="58" spans="2:40" ht="24" customHeight="1" thickBot="1">
      <c r="B58" s="174">
        <v>4</v>
      </c>
      <c r="C58" s="175"/>
      <c r="D58" s="181" t="s">
        <v>157</v>
      </c>
      <c r="E58" s="181"/>
      <c r="F58" s="181"/>
      <c r="G58" s="181"/>
      <c r="H58" s="181"/>
      <c r="I58" s="181"/>
      <c r="J58" s="181"/>
      <c r="K58" s="181"/>
      <c r="L58" s="181"/>
      <c r="M58" s="184" t="s">
        <v>226</v>
      </c>
      <c r="N58" s="183"/>
      <c r="O58" s="110">
        <f>AF55</f>
        <v>2</v>
      </c>
      <c r="P58" s="123" t="s">
        <v>18</v>
      </c>
      <c r="Q58" s="124">
        <f>AD55</f>
        <v>3</v>
      </c>
      <c r="R58" s="184" t="s">
        <v>226</v>
      </c>
      <c r="S58" s="183"/>
      <c r="T58" s="110">
        <v>1</v>
      </c>
      <c r="U58" s="123" t="s">
        <v>18</v>
      </c>
      <c r="V58" s="124">
        <v>7</v>
      </c>
      <c r="W58" s="182" t="s">
        <v>220</v>
      </c>
      <c r="X58" s="183"/>
      <c r="Y58" s="110">
        <f>AF57</f>
        <v>3</v>
      </c>
      <c r="Z58" s="123" t="s">
        <v>18</v>
      </c>
      <c r="AA58" s="124">
        <f>AD57</f>
        <v>0</v>
      </c>
      <c r="AB58" s="125"/>
      <c r="AC58" s="126"/>
      <c r="AD58" s="126"/>
      <c r="AE58" s="126"/>
      <c r="AF58" s="127"/>
      <c r="AG58" s="179">
        <v>3</v>
      </c>
      <c r="AH58" s="179"/>
      <c r="AI58" s="204">
        <f t="shared" ref="AI58" si="22">AK58-Q58-V58-AA58-AF58</f>
        <v>-4</v>
      </c>
      <c r="AJ58" s="204"/>
      <c r="AK58" s="204">
        <f t="shared" ref="AK58" si="23">T58+Y58+AD58+O58</f>
        <v>6</v>
      </c>
      <c r="AL58" s="204"/>
      <c r="AM58" s="218">
        <v>3</v>
      </c>
      <c r="AN58" s="243"/>
    </row>
    <row r="59" spans="2:40" ht="18" customHeight="1" thickBot="1">
      <c r="B59" s="4"/>
      <c r="C59" s="4"/>
      <c r="AN59" s="4"/>
    </row>
    <row r="60" spans="2:40" ht="24" customHeight="1" thickBot="1">
      <c r="C60" s="192" t="s">
        <v>9</v>
      </c>
      <c r="D60" s="193"/>
      <c r="E60" s="193"/>
      <c r="F60" s="193"/>
      <c r="G60" s="193"/>
      <c r="H60" s="193" t="s">
        <v>6</v>
      </c>
      <c r="I60" s="193"/>
      <c r="J60" s="193"/>
      <c r="K60" s="193"/>
      <c r="L60" s="193"/>
      <c r="M60" s="193"/>
      <c r="N60" s="193"/>
      <c r="O60" s="193"/>
      <c r="P60" s="193"/>
      <c r="Q60" s="193"/>
      <c r="R60" s="193" t="s">
        <v>10</v>
      </c>
      <c r="S60" s="193"/>
      <c r="T60" s="193"/>
      <c r="U60" s="193"/>
      <c r="V60" s="193"/>
      <c r="W60" s="193"/>
      <c r="X60" s="193"/>
      <c r="Y60" s="193"/>
      <c r="Z60" s="193"/>
      <c r="AA60" s="193" t="s">
        <v>11</v>
      </c>
      <c r="AB60" s="193"/>
      <c r="AC60" s="193"/>
      <c r="AD60" s="193" t="s">
        <v>12</v>
      </c>
      <c r="AE60" s="193"/>
      <c r="AF60" s="193"/>
      <c r="AG60" s="193"/>
      <c r="AH60" s="193"/>
      <c r="AI60" s="193"/>
      <c r="AJ60" s="193"/>
      <c r="AK60" s="193"/>
      <c r="AL60" s="193"/>
      <c r="AM60" s="194"/>
      <c r="AN60" s="4"/>
    </row>
    <row r="61" spans="2:40" ht="24" customHeight="1">
      <c r="C61" s="187" t="s">
        <v>13</v>
      </c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9"/>
      <c r="AB61" s="189"/>
      <c r="AC61" s="189"/>
      <c r="AD61" s="190"/>
      <c r="AE61" s="190"/>
      <c r="AF61" s="190"/>
      <c r="AG61" s="190"/>
      <c r="AH61" s="190"/>
      <c r="AI61" s="190"/>
      <c r="AJ61" s="190"/>
      <c r="AK61" s="190"/>
      <c r="AL61" s="190"/>
      <c r="AM61" s="191"/>
      <c r="AN61" s="4"/>
    </row>
    <row r="62" spans="2:40" ht="24" customHeight="1">
      <c r="C62" s="161" t="s">
        <v>14</v>
      </c>
      <c r="D62" s="162"/>
      <c r="E62" s="162"/>
      <c r="F62" s="162"/>
      <c r="G62" s="163"/>
      <c r="H62" s="164"/>
      <c r="I62" s="162"/>
      <c r="J62" s="162"/>
      <c r="K62" s="162"/>
      <c r="L62" s="162"/>
      <c r="M62" s="162"/>
      <c r="N62" s="162"/>
      <c r="O62" s="162"/>
      <c r="P62" s="162"/>
      <c r="Q62" s="163"/>
      <c r="R62" s="164"/>
      <c r="S62" s="162"/>
      <c r="T62" s="162"/>
      <c r="U62" s="162"/>
      <c r="V62" s="162"/>
      <c r="W62" s="162"/>
      <c r="X62" s="162"/>
      <c r="Y62" s="162"/>
      <c r="Z62" s="163"/>
      <c r="AA62" s="164"/>
      <c r="AB62" s="162"/>
      <c r="AC62" s="163"/>
      <c r="AD62" s="165"/>
      <c r="AE62" s="166"/>
      <c r="AF62" s="166"/>
      <c r="AG62" s="166"/>
      <c r="AH62" s="166"/>
      <c r="AI62" s="166"/>
      <c r="AJ62" s="166"/>
      <c r="AK62" s="166"/>
      <c r="AL62" s="166"/>
      <c r="AM62" s="167"/>
      <c r="AN62" s="4"/>
    </row>
    <row r="63" spans="2:40" ht="24" customHeight="1" thickBot="1">
      <c r="C63" s="168" t="s">
        <v>14</v>
      </c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70"/>
      <c r="AE63" s="170"/>
      <c r="AF63" s="170"/>
      <c r="AG63" s="170"/>
      <c r="AH63" s="170"/>
      <c r="AI63" s="170"/>
      <c r="AJ63" s="170"/>
      <c r="AK63" s="170"/>
      <c r="AL63" s="170"/>
      <c r="AM63" s="171"/>
    </row>
    <row r="64" spans="2:40" ht="24" customHeight="1"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2"/>
      <c r="AE64" s="72"/>
      <c r="AF64" s="72"/>
      <c r="AG64" s="72"/>
      <c r="AH64" s="72"/>
      <c r="AI64" s="72"/>
      <c r="AJ64" s="72"/>
      <c r="AK64" s="72"/>
      <c r="AL64" s="72"/>
      <c r="AM64" s="72"/>
    </row>
    <row r="65" spans="2:40" ht="24" customHeight="1"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2"/>
      <c r="AE65" s="72"/>
      <c r="AF65" s="72"/>
      <c r="AG65" s="72"/>
      <c r="AH65" s="72"/>
      <c r="AI65" s="72"/>
      <c r="AJ65" s="72"/>
      <c r="AK65" s="72"/>
      <c r="AL65" s="72"/>
      <c r="AM65" s="72"/>
    </row>
    <row r="66" spans="2:40" ht="18" customHeight="1">
      <c r="B66" s="240" t="s">
        <v>118</v>
      </c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  <c r="W66" s="240"/>
      <c r="X66" s="240"/>
      <c r="Y66" s="240"/>
      <c r="Z66" s="240"/>
      <c r="AA66" s="240"/>
      <c r="AB66" s="240"/>
      <c r="AC66" s="240"/>
      <c r="AD66" s="240"/>
      <c r="AE66" s="240"/>
      <c r="AF66" s="240"/>
      <c r="AG66" s="240"/>
      <c r="AH66" s="240"/>
      <c r="AI66" s="240"/>
      <c r="AJ66" s="240"/>
      <c r="AK66" s="240"/>
      <c r="AL66" s="240"/>
      <c r="AM66" s="240"/>
      <c r="AN66" s="240"/>
    </row>
    <row r="67" spans="2:40" ht="18" customHeight="1"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V67" s="240"/>
      <c r="W67" s="240"/>
      <c r="X67" s="240"/>
      <c r="Y67" s="240"/>
      <c r="Z67" s="240"/>
      <c r="AA67" s="240"/>
      <c r="AB67" s="240"/>
      <c r="AC67" s="240"/>
      <c r="AD67" s="240"/>
      <c r="AE67" s="240"/>
      <c r="AF67" s="240"/>
      <c r="AG67" s="240"/>
      <c r="AH67" s="240"/>
      <c r="AI67" s="240"/>
      <c r="AJ67" s="240"/>
      <c r="AK67" s="240"/>
      <c r="AL67" s="240"/>
      <c r="AM67" s="240"/>
      <c r="AN67" s="240"/>
    </row>
    <row r="68" spans="2:40" ht="18" customHeight="1">
      <c r="C68" s="233" t="s">
        <v>159</v>
      </c>
      <c r="D68" s="233"/>
      <c r="E68" s="233"/>
      <c r="F68" s="233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</row>
    <row r="69" spans="2:40" ht="24" customHeight="1">
      <c r="C69" s="234" t="s">
        <v>1</v>
      </c>
      <c r="D69" s="234"/>
      <c r="E69" s="234"/>
      <c r="F69" s="234"/>
      <c r="G69" s="247" t="s">
        <v>158</v>
      </c>
      <c r="H69" s="247"/>
      <c r="I69" s="247"/>
      <c r="J69" s="247"/>
      <c r="K69" s="247"/>
      <c r="L69" s="247"/>
      <c r="M69" s="247"/>
      <c r="N69" s="247"/>
      <c r="O69" s="234" t="s">
        <v>0</v>
      </c>
      <c r="P69" s="234"/>
      <c r="Q69" s="234"/>
      <c r="R69" s="234"/>
      <c r="S69" s="235" t="s">
        <v>160</v>
      </c>
      <c r="T69" s="235"/>
      <c r="U69" s="235"/>
      <c r="V69" s="235"/>
      <c r="W69" s="235"/>
      <c r="X69" s="235"/>
      <c r="Y69" s="235"/>
      <c r="Z69" s="235"/>
      <c r="AA69" s="234" t="s">
        <v>4</v>
      </c>
      <c r="AB69" s="234"/>
      <c r="AC69" s="234"/>
      <c r="AD69" s="234"/>
      <c r="AE69" s="236">
        <v>44338</v>
      </c>
      <c r="AF69" s="237"/>
      <c r="AG69" s="237"/>
      <c r="AH69" s="237"/>
      <c r="AI69" s="237"/>
      <c r="AJ69" s="237"/>
      <c r="AK69" s="237"/>
      <c r="AL69" s="238">
        <f>AE69</f>
        <v>44338</v>
      </c>
      <c r="AM69" s="239"/>
    </row>
    <row r="70" spans="2:40" ht="12" customHeight="1">
      <c r="U70" s="6"/>
    </row>
    <row r="71" spans="2:40" ht="18" customHeight="1" thickBot="1">
      <c r="B71" s="4" t="s">
        <v>164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2:40" ht="18" customHeight="1" thickBot="1">
      <c r="B72" s="246"/>
      <c r="C72" s="231"/>
      <c r="D72" s="230" t="s">
        <v>5</v>
      </c>
      <c r="E72" s="230"/>
      <c r="F72" s="230"/>
      <c r="G72" s="231" t="s">
        <v>39</v>
      </c>
      <c r="H72" s="231"/>
      <c r="I72" s="231"/>
      <c r="J72" s="230" t="s">
        <v>6</v>
      </c>
      <c r="K72" s="230"/>
      <c r="L72" s="230"/>
      <c r="M72" s="230"/>
      <c r="N72" s="230"/>
      <c r="O72" s="230"/>
      <c r="P72" s="230"/>
      <c r="Q72" s="230"/>
      <c r="R72" s="230" t="s">
        <v>40</v>
      </c>
      <c r="S72" s="230"/>
      <c r="T72" s="230"/>
      <c r="U72" s="230"/>
      <c r="V72" s="230"/>
      <c r="W72" s="230"/>
      <c r="X72" s="230"/>
      <c r="Y72" s="230" t="s">
        <v>6</v>
      </c>
      <c r="Z72" s="230"/>
      <c r="AA72" s="230"/>
      <c r="AB72" s="230"/>
      <c r="AC72" s="230"/>
      <c r="AD72" s="230"/>
      <c r="AE72" s="230"/>
      <c r="AF72" s="230"/>
      <c r="AG72" s="231" t="s">
        <v>39</v>
      </c>
      <c r="AH72" s="231"/>
      <c r="AI72" s="231"/>
      <c r="AJ72" s="231" t="s">
        <v>7</v>
      </c>
      <c r="AK72" s="231"/>
      <c r="AL72" s="231"/>
      <c r="AM72" s="231"/>
      <c r="AN72" s="232"/>
    </row>
    <row r="73" spans="2:40" ht="18" customHeight="1">
      <c r="B73" s="199">
        <v>1</v>
      </c>
      <c r="C73" s="200"/>
      <c r="D73" s="201">
        <v>0.41666666666666669</v>
      </c>
      <c r="E73" s="201"/>
      <c r="F73" s="201"/>
      <c r="G73" s="203"/>
      <c r="H73" s="203"/>
      <c r="I73" s="203"/>
      <c r="J73" s="205" t="str">
        <f>D87</f>
        <v>富士見ＳＳＳＵ11</v>
      </c>
      <c r="K73" s="206"/>
      <c r="L73" s="206"/>
      <c r="M73" s="206"/>
      <c r="N73" s="206"/>
      <c r="O73" s="206"/>
      <c r="P73" s="206"/>
      <c r="Q73" s="206"/>
      <c r="R73" s="208">
        <f>IF(OR(T73="",T74=""),"",T73+T74)</f>
        <v>0</v>
      </c>
      <c r="S73" s="209"/>
      <c r="T73" s="20">
        <v>0</v>
      </c>
      <c r="U73" s="21" t="s">
        <v>8</v>
      </c>
      <c r="V73" s="20">
        <v>2</v>
      </c>
      <c r="W73" s="208">
        <f>IF(OR(V73="",V74=""),"",V73+V74)</f>
        <v>5</v>
      </c>
      <c r="X73" s="208"/>
      <c r="Y73" s="205" t="str">
        <f>D88</f>
        <v>ともぞうＳＣＵ12</v>
      </c>
      <c r="Z73" s="206"/>
      <c r="AA73" s="206"/>
      <c r="AB73" s="206"/>
      <c r="AC73" s="206"/>
      <c r="AD73" s="206"/>
      <c r="AE73" s="206"/>
      <c r="AF73" s="206"/>
      <c r="AG73" s="203"/>
      <c r="AH73" s="203"/>
      <c r="AI73" s="203"/>
      <c r="AJ73" s="228" t="s">
        <v>166</v>
      </c>
      <c r="AK73" s="228"/>
      <c r="AL73" s="228"/>
      <c r="AM73" s="228"/>
      <c r="AN73" s="229"/>
    </row>
    <row r="74" spans="2:40" ht="18" customHeight="1">
      <c r="B74" s="197"/>
      <c r="C74" s="198"/>
      <c r="D74" s="202"/>
      <c r="E74" s="202"/>
      <c r="F74" s="202"/>
      <c r="G74" s="204"/>
      <c r="H74" s="204"/>
      <c r="I74" s="204"/>
      <c r="J74" s="207"/>
      <c r="K74" s="207"/>
      <c r="L74" s="207"/>
      <c r="M74" s="207"/>
      <c r="N74" s="207"/>
      <c r="O74" s="207"/>
      <c r="P74" s="207"/>
      <c r="Q74" s="207"/>
      <c r="R74" s="210"/>
      <c r="S74" s="210"/>
      <c r="T74" s="22">
        <v>0</v>
      </c>
      <c r="U74" s="23" t="s">
        <v>8</v>
      </c>
      <c r="V74" s="22">
        <v>3</v>
      </c>
      <c r="W74" s="217"/>
      <c r="X74" s="217"/>
      <c r="Y74" s="207"/>
      <c r="Z74" s="207"/>
      <c r="AA74" s="207"/>
      <c r="AB74" s="207"/>
      <c r="AC74" s="207"/>
      <c r="AD74" s="207"/>
      <c r="AE74" s="207"/>
      <c r="AF74" s="207"/>
      <c r="AG74" s="204"/>
      <c r="AH74" s="204"/>
      <c r="AI74" s="204"/>
      <c r="AJ74" s="219"/>
      <c r="AK74" s="219"/>
      <c r="AL74" s="219"/>
      <c r="AM74" s="219"/>
      <c r="AN74" s="220"/>
    </row>
    <row r="75" spans="2:40" ht="18" customHeight="1">
      <c r="B75" s="195">
        <v>2</v>
      </c>
      <c r="C75" s="196"/>
      <c r="D75" s="202">
        <v>0.4375</v>
      </c>
      <c r="E75" s="202">
        <v>0.4375</v>
      </c>
      <c r="F75" s="202"/>
      <c r="G75" s="204"/>
      <c r="H75" s="204"/>
      <c r="I75" s="204"/>
      <c r="J75" s="215" t="str">
        <f>D89</f>
        <v>Ｓ４スペランツァ</v>
      </c>
      <c r="K75" s="216"/>
      <c r="L75" s="216"/>
      <c r="M75" s="216"/>
      <c r="N75" s="216"/>
      <c r="O75" s="216"/>
      <c r="P75" s="216"/>
      <c r="Q75" s="216"/>
      <c r="R75" s="217">
        <f t="shared" ref="R75" si="24">IF(OR(T75="",T76=""),"",T75+T76)</f>
        <v>7</v>
      </c>
      <c r="S75" s="210"/>
      <c r="T75" s="24">
        <v>3</v>
      </c>
      <c r="U75" s="25" t="s">
        <v>8</v>
      </c>
      <c r="V75" s="24">
        <v>1</v>
      </c>
      <c r="W75" s="217">
        <f t="shared" ref="W75" si="25">IF(OR(V75="",V76=""),"",V75+V76)</f>
        <v>2</v>
      </c>
      <c r="X75" s="217"/>
      <c r="Y75" s="215" t="str">
        <f>D90</f>
        <v>ブラットレスＳＳ</v>
      </c>
      <c r="Z75" s="216"/>
      <c r="AA75" s="216"/>
      <c r="AB75" s="216"/>
      <c r="AC75" s="216"/>
      <c r="AD75" s="216"/>
      <c r="AE75" s="216"/>
      <c r="AF75" s="216"/>
      <c r="AG75" s="204"/>
      <c r="AH75" s="204"/>
      <c r="AI75" s="204"/>
      <c r="AJ75" s="219" t="s">
        <v>167</v>
      </c>
      <c r="AK75" s="219"/>
      <c r="AL75" s="219"/>
      <c r="AM75" s="219"/>
      <c r="AN75" s="220"/>
    </row>
    <row r="76" spans="2:40" ht="18" customHeight="1">
      <c r="B76" s="197"/>
      <c r="C76" s="198"/>
      <c r="D76" s="202"/>
      <c r="E76" s="202"/>
      <c r="F76" s="202"/>
      <c r="G76" s="204"/>
      <c r="H76" s="204"/>
      <c r="I76" s="204"/>
      <c r="J76" s="207"/>
      <c r="K76" s="207"/>
      <c r="L76" s="207"/>
      <c r="M76" s="207"/>
      <c r="N76" s="207"/>
      <c r="O76" s="207"/>
      <c r="P76" s="207"/>
      <c r="Q76" s="207"/>
      <c r="R76" s="210"/>
      <c r="S76" s="210"/>
      <c r="T76" s="22">
        <v>4</v>
      </c>
      <c r="U76" s="23" t="s">
        <v>8</v>
      </c>
      <c r="V76" s="22">
        <v>1</v>
      </c>
      <c r="W76" s="217"/>
      <c r="X76" s="217"/>
      <c r="Y76" s="207"/>
      <c r="Z76" s="207"/>
      <c r="AA76" s="207"/>
      <c r="AB76" s="207"/>
      <c r="AC76" s="207"/>
      <c r="AD76" s="207"/>
      <c r="AE76" s="207"/>
      <c r="AF76" s="207"/>
      <c r="AG76" s="204"/>
      <c r="AH76" s="204"/>
      <c r="AI76" s="204"/>
      <c r="AJ76" s="219"/>
      <c r="AK76" s="219"/>
      <c r="AL76" s="219"/>
      <c r="AM76" s="219"/>
      <c r="AN76" s="220"/>
    </row>
    <row r="77" spans="2:40" ht="18" customHeight="1">
      <c r="B77" s="195">
        <v>3</v>
      </c>
      <c r="C77" s="196"/>
      <c r="D77" s="202">
        <v>0.46527777777777773</v>
      </c>
      <c r="E77" s="202"/>
      <c r="F77" s="202"/>
      <c r="G77" s="204"/>
      <c r="H77" s="204"/>
      <c r="I77" s="204"/>
      <c r="J77" s="215" t="str">
        <f>D89</f>
        <v>Ｓ４スペランツァ</v>
      </c>
      <c r="K77" s="216"/>
      <c r="L77" s="216"/>
      <c r="M77" s="216"/>
      <c r="N77" s="216"/>
      <c r="O77" s="216"/>
      <c r="P77" s="216"/>
      <c r="Q77" s="216"/>
      <c r="R77" s="217">
        <f t="shared" ref="R77" si="26">IF(OR(T77="",T78=""),"",T77+T78)</f>
        <v>6</v>
      </c>
      <c r="S77" s="210"/>
      <c r="T77" s="24">
        <v>3</v>
      </c>
      <c r="U77" s="25" t="s">
        <v>8</v>
      </c>
      <c r="V77" s="24">
        <v>1</v>
      </c>
      <c r="W77" s="217">
        <f t="shared" ref="W77" si="27">IF(OR(V77="",V78=""),"",V77+V78)</f>
        <v>1</v>
      </c>
      <c r="X77" s="217"/>
      <c r="Y77" s="215" t="str">
        <f>D88</f>
        <v>ともぞうＳＣＵ12</v>
      </c>
      <c r="Z77" s="216"/>
      <c r="AA77" s="216"/>
      <c r="AB77" s="216"/>
      <c r="AC77" s="216"/>
      <c r="AD77" s="216"/>
      <c r="AE77" s="216"/>
      <c r="AF77" s="216"/>
      <c r="AG77" s="204"/>
      <c r="AH77" s="204"/>
      <c r="AI77" s="204"/>
      <c r="AJ77" s="219" t="s">
        <v>168</v>
      </c>
      <c r="AK77" s="219"/>
      <c r="AL77" s="219"/>
      <c r="AM77" s="219"/>
      <c r="AN77" s="220"/>
    </row>
    <row r="78" spans="2:40" ht="18" customHeight="1">
      <c r="B78" s="197"/>
      <c r="C78" s="198"/>
      <c r="D78" s="202"/>
      <c r="E78" s="202"/>
      <c r="F78" s="202"/>
      <c r="G78" s="204"/>
      <c r="H78" s="204"/>
      <c r="I78" s="204"/>
      <c r="J78" s="207"/>
      <c r="K78" s="207"/>
      <c r="L78" s="207"/>
      <c r="M78" s="207"/>
      <c r="N78" s="207"/>
      <c r="O78" s="207"/>
      <c r="P78" s="207"/>
      <c r="Q78" s="207"/>
      <c r="R78" s="210"/>
      <c r="S78" s="210"/>
      <c r="T78" s="22">
        <v>3</v>
      </c>
      <c r="U78" s="23" t="s">
        <v>8</v>
      </c>
      <c r="V78" s="22">
        <v>0</v>
      </c>
      <c r="W78" s="217"/>
      <c r="X78" s="217"/>
      <c r="Y78" s="207"/>
      <c r="Z78" s="207"/>
      <c r="AA78" s="207"/>
      <c r="AB78" s="207"/>
      <c r="AC78" s="207"/>
      <c r="AD78" s="207"/>
      <c r="AE78" s="207"/>
      <c r="AF78" s="207"/>
      <c r="AG78" s="204"/>
      <c r="AH78" s="204"/>
      <c r="AI78" s="204"/>
      <c r="AJ78" s="219"/>
      <c r="AK78" s="219"/>
      <c r="AL78" s="219"/>
      <c r="AM78" s="219"/>
      <c r="AN78" s="220"/>
    </row>
    <row r="79" spans="2:40" ht="18" customHeight="1">
      <c r="B79" s="195">
        <v>4</v>
      </c>
      <c r="C79" s="196"/>
      <c r="D79" s="202">
        <v>0.4861111111111111</v>
      </c>
      <c r="E79" s="202">
        <v>0.4375</v>
      </c>
      <c r="F79" s="202"/>
      <c r="G79" s="204"/>
      <c r="H79" s="204"/>
      <c r="I79" s="204"/>
      <c r="J79" s="215" t="str">
        <f>D87</f>
        <v>富士見ＳＳＳＵ11</v>
      </c>
      <c r="K79" s="216"/>
      <c r="L79" s="216"/>
      <c r="M79" s="216"/>
      <c r="N79" s="216"/>
      <c r="O79" s="216"/>
      <c r="P79" s="216"/>
      <c r="Q79" s="216"/>
      <c r="R79" s="217">
        <f t="shared" ref="R79" si="28">IF(OR(T79="",T80=""),"",T79+T80)</f>
        <v>2</v>
      </c>
      <c r="S79" s="210"/>
      <c r="T79" s="24">
        <v>0</v>
      </c>
      <c r="U79" s="25" t="s">
        <v>8</v>
      </c>
      <c r="V79" s="24">
        <v>7</v>
      </c>
      <c r="W79" s="217">
        <f t="shared" ref="W79" si="29">IF(OR(V79="",V80=""),"",V79+V80)</f>
        <v>8</v>
      </c>
      <c r="X79" s="217"/>
      <c r="Y79" s="215" t="str">
        <f>D90</f>
        <v>ブラットレスＳＳ</v>
      </c>
      <c r="Z79" s="216"/>
      <c r="AA79" s="216"/>
      <c r="AB79" s="216"/>
      <c r="AC79" s="216"/>
      <c r="AD79" s="216"/>
      <c r="AE79" s="216"/>
      <c r="AF79" s="216"/>
      <c r="AG79" s="204"/>
      <c r="AH79" s="204"/>
      <c r="AI79" s="204"/>
      <c r="AJ79" s="219" t="s">
        <v>169</v>
      </c>
      <c r="AK79" s="219"/>
      <c r="AL79" s="219"/>
      <c r="AM79" s="219"/>
      <c r="AN79" s="220"/>
    </row>
    <row r="80" spans="2:40" ht="18" customHeight="1">
      <c r="B80" s="197"/>
      <c r="C80" s="198"/>
      <c r="D80" s="202"/>
      <c r="E80" s="202"/>
      <c r="F80" s="202"/>
      <c r="G80" s="204"/>
      <c r="H80" s="204"/>
      <c r="I80" s="204"/>
      <c r="J80" s="207"/>
      <c r="K80" s="207"/>
      <c r="L80" s="207"/>
      <c r="M80" s="207"/>
      <c r="N80" s="207"/>
      <c r="O80" s="207"/>
      <c r="P80" s="207"/>
      <c r="Q80" s="207"/>
      <c r="R80" s="210"/>
      <c r="S80" s="210"/>
      <c r="T80" s="22">
        <v>2</v>
      </c>
      <c r="U80" s="23" t="s">
        <v>8</v>
      </c>
      <c r="V80" s="22">
        <v>1</v>
      </c>
      <c r="W80" s="217"/>
      <c r="X80" s="217"/>
      <c r="Y80" s="207"/>
      <c r="Z80" s="207"/>
      <c r="AA80" s="207"/>
      <c r="AB80" s="207"/>
      <c r="AC80" s="207"/>
      <c r="AD80" s="207"/>
      <c r="AE80" s="207"/>
      <c r="AF80" s="207"/>
      <c r="AG80" s="204"/>
      <c r="AH80" s="204"/>
      <c r="AI80" s="204"/>
      <c r="AJ80" s="219"/>
      <c r="AK80" s="219"/>
      <c r="AL80" s="219"/>
      <c r="AM80" s="219"/>
      <c r="AN80" s="220"/>
    </row>
    <row r="81" spans="2:40" ht="18" customHeight="1">
      <c r="B81" s="195">
        <v>5</v>
      </c>
      <c r="C81" s="196"/>
      <c r="D81" s="202">
        <v>0.51388888888888895</v>
      </c>
      <c r="E81" s="202">
        <v>0.4375</v>
      </c>
      <c r="F81" s="202"/>
      <c r="G81" s="204"/>
      <c r="H81" s="204"/>
      <c r="I81" s="204"/>
      <c r="J81" s="215" t="str">
        <f>D87</f>
        <v>富士見ＳＳＳＵ11</v>
      </c>
      <c r="K81" s="216"/>
      <c r="L81" s="216"/>
      <c r="M81" s="216"/>
      <c r="N81" s="216"/>
      <c r="O81" s="216"/>
      <c r="P81" s="216"/>
      <c r="Q81" s="216"/>
      <c r="R81" s="217">
        <f t="shared" ref="R81" si="30">IF(OR(T81="",T82=""),"",T81+T82)</f>
        <v>1</v>
      </c>
      <c r="S81" s="210"/>
      <c r="T81" s="24">
        <v>1</v>
      </c>
      <c r="U81" s="25" t="s">
        <v>8</v>
      </c>
      <c r="V81" s="24">
        <v>4</v>
      </c>
      <c r="W81" s="217">
        <f t="shared" ref="W81" si="31">IF(OR(V81="",V82=""),"",V81+V82)</f>
        <v>9</v>
      </c>
      <c r="X81" s="217"/>
      <c r="Y81" s="215" t="str">
        <f>D89</f>
        <v>Ｓ４スペランツァ</v>
      </c>
      <c r="Z81" s="216"/>
      <c r="AA81" s="216"/>
      <c r="AB81" s="216"/>
      <c r="AC81" s="216"/>
      <c r="AD81" s="216"/>
      <c r="AE81" s="216"/>
      <c r="AF81" s="216"/>
      <c r="AG81" s="204"/>
      <c r="AH81" s="204"/>
      <c r="AI81" s="204"/>
      <c r="AJ81" s="219" t="s">
        <v>170</v>
      </c>
      <c r="AK81" s="219"/>
      <c r="AL81" s="219"/>
      <c r="AM81" s="219"/>
      <c r="AN81" s="220"/>
    </row>
    <row r="82" spans="2:40" ht="18" customHeight="1">
      <c r="B82" s="197"/>
      <c r="C82" s="198"/>
      <c r="D82" s="202"/>
      <c r="E82" s="202"/>
      <c r="F82" s="202"/>
      <c r="G82" s="204"/>
      <c r="H82" s="204"/>
      <c r="I82" s="204"/>
      <c r="J82" s="207"/>
      <c r="K82" s="207"/>
      <c r="L82" s="207"/>
      <c r="M82" s="207"/>
      <c r="N82" s="207"/>
      <c r="O82" s="207"/>
      <c r="P82" s="207"/>
      <c r="Q82" s="207"/>
      <c r="R82" s="210"/>
      <c r="S82" s="210"/>
      <c r="T82" s="22">
        <v>0</v>
      </c>
      <c r="U82" s="23" t="s">
        <v>8</v>
      </c>
      <c r="V82" s="22">
        <v>5</v>
      </c>
      <c r="W82" s="217"/>
      <c r="X82" s="217"/>
      <c r="Y82" s="207"/>
      <c r="Z82" s="207"/>
      <c r="AA82" s="207"/>
      <c r="AB82" s="207"/>
      <c r="AC82" s="207"/>
      <c r="AD82" s="207"/>
      <c r="AE82" s="207"/>
      <c r="AF82" s="207"/>
      <c r="AG82" s="204"/>
      <c r="AH82" s="204"/>
      <c r="AI82" s="204"/>
      <c r="AJ82" s="219"/>
      <c r="AK82" s="219"/>
      <c r="AL82" s="219"/>
      <c r="AM82" s="219"/>
      <c r="AN82" s="220"/>
    </row>
    <row r="83" spans="2:40" ht="18" customHeight="1">
      <c r="B83" s="195">
        <v>6</v>
      </c>
      <c r="C83" s="196"/>
      <c r="D83" s="202">
        <v>0.53472222222222221</v>
      </c>
      <c r="E83" s="202">
        <v>0.4375</v>
      </c>
      <c r="F83" s="202"/>
      <c r="G83" s="204"/>
      <c r="H83" s="204"/>
      <c r="I83" s="204"/>
      <c r="J83" s="215" t="str">
        <f>D88</f>
        <v>ともぞうＳＣＵ12</v>
      </c>
      <c r="K83" s="216"/>
      <c r="L83" s="216"/>
      <c r="M83" s="216"/>
      <c r="N83" s="216"/>
      <c r="O83" s="216"/>
      <c r="P83" s="216"/>
      <c r="Q83" s="216"/>
      <c r="R83" s="217">
        <f t="shared" ref="R83" si="32">IF(OR(T83="",T84=""),"",T83+T84)</f>
        <v>3</v>
      </c>
      <c r="S83" s="210"/>
      <c r="T83" s="24">
        <v>3</v>
      </c>
      <c r="U83" s="25" t="s">
        <v>8</v>
      </c>
      <c r="V83" s="24">
        <v>0</v>
      </c>
      <c r="W83" s="217">
        <f t="shared" ref="W83" si="33">IF(OR(V83="",V84=""),"",V83+V84)</f>
        <v>0</v>
      </c>
      <c r="X83" s="217"/>
      <c r="Y83" s="215" t="str">
        <f>D90</f>
        <v>ブラットレスＳＳ</v>
      </c>
      <c r="Z83" s="216"/>
      <c r="AA83" s="216"/>
      <c r="AB83" s="216"/>
      <c r="AC83" s="216"/>
      <c r="AD83" s="216"/>
      <c r="AE83" s="216"/>
      <c r="AF83" s="216"/>
      <c r="AG83" s="204"/>
      <c r="AH83" s="204"/>
      <c r="AI83" s="204"/>
      <c r="AJ83" s="219" t="s">
        <v>171</v>
      </c>
      <c r="AK83" s="219"/>
      <c r="AL83" s="219"/>
      <c r="AM83" s="219"/>
      <c r="AN83" s="220"/>
    </row>
    <row r="84" spans="2:40" ht="18" customHeight="1" thickBot="1">
      <c r="B84" s="213"/>
      <c r="C84" s="214"/>
      <c r="D84" s="221"/>
      <c r="E84" s="221"/>
      <c r="F84" s="221"/>
      <c r="G84" s="218"/>
      <c r="H84" s="218"/>
      <c r="I84" s="218"/>
      <c r="J84" s="222"/>
      <c r="K84" s="222"/>
      <c r="L84" s="222"/>
      <c r="M84" s="222"/>
      <c r="N84" s="222"/>
      <c r="O84" s="222"/>
      <c r="P84" s="222"/>
      <c r="Q84" s="222"/>
      <c r="R84" s="223"/>
      <c r="S84" s="223"/>
      <c r="T84" s="26">
        <v>0</v>
      </c>
      <c r="U84" s="27" t="s">
        <v>8</v>
      </c>
      <c r="V84" s="26">
        <v>0</v>
      </c>
      <c r="W84" s="224"/>
      <c r="X84" s="224"/>
      <c r="Y84" s="222"/>
      <c r="Z84" s="222"/>
      <c r="AA84" s="222"/>
      <c r="AB84" s="222"/>
      <c r="AC84" s="222"/>
      <c r="AD84" s="222"/>
      <c r="AE84" s="222"/>
      <c r="AF84" s="222"/>
      <c r="AG84" s="218"/>
      <c r="AH84" s="218"/>
      <c r="AI84" s="218"/>
      <c r="AJ84" s="285"/>
      <c r="AK84" s="285"/>
      <c r="AL84" s="285"/>
      <c r="AM84" s="285"/>
      <c r="AN84" s="286"/>
    </row>
    <row r="85" spans="2:40" ht="18" customHeight="1" thickBot="1">
      <c r="D85" s="4"/>
      <c r="E85" s="4"/>
    </row>
    <row r="86" spans="2:40" ht="24" customHeight="1" thickBot="1">
      <c r="B86" s="269" t="s">
        <v>159</v>
      </c>
      <c r="C86" s="270"/>
      <c r="D86" s="270"/>
      <c r="E86" s="270"/>
      <c r="F86" s="270"/>
      <c r="G86" s="270"/>
      <c r="H86" s="270"/>
      <c r="I86" s="270"/>
      <c r="J86" s="270"/>
      <c r="K86" s="270"/>
      <c r="L86" s="271"/>
      <c r="M86" s="225" t="str">
        <f>D87</f>
        <v>富士見ＳＳＳＵ11</v>
      </c>
      <c r="N86" s="225"/>
      <c r="O86" s="225"/>
      <c r="P86" s="225"/>
      <c r="Q86" s="225"/>
      <c r="R86" s="225" t="str">
        <f>D88</f>
        <v>ともぞうＳＣＵ12</v>
      </c>
      <c r="S86" s="225"/>
      <c r="T86" s="225"/>
      <c r="U86" s="225"/>
      <c r="V86" s="225"/>
      <c r="W86" s="225" t="str">
        <f>D89</f>
        <v>Ｓ４スペランツァ</v>
      </c>
      <c r="X86" s="225"/>
      <c r="Y86" s="225"/>
      <c r="Z86" s="225"/>
      <c r="AA86" s="225"/>
      <c r="AB86" s="225" t="str">
        <f>D90</f>
        <v>ブラットレスＳＳ</v>
      </c>
      <c r="AC86" s="225"/>
      <c r="AD86" s="225"/>
      <c r="AE86" s="225"/>
      <c r="AF86" s="225"/>
      <c r="AG86" s="244" t="s">
        <v>19</v>
      </c>
      <c r="AH86" s="244"/>
      <c r="AI86" s="244" t="s">
        <v>21</v>
      </c>
      <c r="AJ86" s="244"/>
      <c r="AK86" s="244" t="s">
        <v>20</v>
      </c>
      <c r="AL86" s="244"/>
      <c r="AM86" s="244" t="s">
        <v>22</v>
      </c>
      <c r="AN86" s="245"/>
    </row>
    <row r="87" spans="2:40" ht="24" customHeight="1">
      <c r="B87" s="211">
        <v>1</v>
      </c>
      <c r="C87" s="212"/>
      <c r="D87" s="176" t="s">
        <v>145</v>
      </c>
      <c r="E87" s="176"/>
      <c r="F87" s="176"/>
      <c r="G87" s="176"/>
      <c r="H87" s="176"/>
      <c r="I87" s="176"/>
      <c r="J87" s="176"/>
      <c r="K87" s="176"/>
      <c r="L87" s="176"/>
      <c r="M87" s="112"/>
      <c r="N87" s="113"/>
      <c r="O87" s="113"/>
      <c r="P87" s="114"/>
      <c r="Q87" s="115"/>
      <c r="R87" s="226" t="s">
        <v>226</v>
      </c>
      <c r="S87" s="227"/>
      <c r="T87" s="116">
        <f>R73</f>
        <v>0</v>
      </c>
      <c r="U87" s="117" t="s">
        <v>18</v>
      </c>
      <c r="V87" s="118">
        <f>W73</f>
        <v>5</v>
      </c>
      <c r="W87" s="226" t="s">
        <v>226</v>
      </c>
      <c r="X87" s="227"/>
      <c r="Y87" s="116">
        <v>1</v>
      </c>
      <c r="Z87" s="117" t="s">
        <v>18</v>
      </c>
      <c r="AA87" s="118">
        <v>9</v>
      </c>
      <c r="AB87" s="226" t="s">
        <v>226</v>
      </c>
      <c r="AC87" s="227"/>
      <c r="AD87" s="116">
        <f>R79</f>
        <v>2</v>
      </c>
      <c r="AE87" s="117" t="s">
        <v>18</v>
      </c>
      <c r="AF87" s="118">
        <f>W79</f>
        <v>8</v>
      </c>
      <c r="AG87" s="288">
        <v>0</v>
      </c>
      <c r="AH87" s="288"/>
      <c r="AI87" s="288">
        <f>AK87-Q87-V87-AA87-AF87</f>
        <v>-19</v>
      </c>
      <c r="AJ87" s="288"/>
      <c r="AK87" s="288">
        <f>T87+Y87+AD87+O87</f>
        <v>3</v>
      </c>
      <c r="AL87" s="288"/>
      <c r="AM87" s="288">
        <v>4</v>
      </c>
      <c r="AN87" s="289"/>
    </row>
    <row r="88" spans="2:40" ht="24" customHeight="1">
      <c r="B88" s="185">
        <v>2</v>
      </c>
      <c r="C88" s="186"/>
      <c r="D88" s="176" t="s">
        <v>161</v>
      </c>
      <c r="E88" s="176"/>
      <c r="F88" s="176"/>
      <c r="G88" s="176"/>
      <c r="H88" s="176"/>
      <c r="I88" s="176"/>
      <c r="J88" s="176"/>
      <c r="K88" s="176"/>
      <c r="L88" s="176"/>
      <c r="M88" s="177" t="s">
        <v>220</v>
      </c>
      <c r="N88" s="178"/>
      <c r="O88" s="109">
        <f>V87</f>
        <v>5</v>
      </c>
      <c r="P88" s="119" t="s">
        <v>18</v>
      </c>
      <c r="Q88" s="111">
        <f>T87</f>
        <v>0</v>
      </c>
      <c r="R88" s="120"/>
      <c r="S88" s="121"/>
      <c r="T88" s="121"/>
      <c r="U88" s="121"/>
      <c r="V88" s="122"/>
      <c r="W88" s="242" t="s">
        <v>226</v>
      </c>
      <c r="X88" s="178"/>
      <c r="Y88" s="109">
        <f>W77</f>
        <v>1</v>
      </c>
      <c r="Z88" s="119" t="s">
        <v>18</v>
      </c>
      <c r="AA88" s="111">
        <f>R77</f>
        <v>6</v>
      </c>
      <c r="AB88" s="177" t="s">
        <v>220</v>
      </c>
      <c r="AC88" s="178"/>
      <c r="AD88" s="109">
        <v>3</v>
      </c>
      <c r="AE88" s="119" t="s">
        <v>18</v>
      </c>
      <c r="AF88" s="111">
        <v>0</v>
      </c>
      <c r="AG88" s="172">
        <v>6</v>
      </c>
      <c r="AH88" s="172"/>
      <c r="AI88" s="172">
        <f t="shared" ref="AI88:AI89" si="34">AK88-Q88-V88-AA88-AF88</f>
        <v>3</v>
      </c>
      <c r="AJ88" s="172"/>
      <c r="AK88" s="172">
        <f t="shared" ref="AK88:AK89" si="35">T88+Y88+AD88+O88</f>
        <v>9</v>
      </c>
      <c r="AL88" s="172"/>
      <c r="AM88" s="172">
        <v>2</v>
      </c>
      <c r="AN88" s="173"/>
    </row>
    <row r="89" spans="2:40" ht="24" customHeight="1">
      <c r="B89" s="185">
        <v>3</v>
      </c>
      <c r="C89" s="186"/>
      <c r="D89" s="176" t="s">
        <v>160</v>
      </c>
      <c r="E89" s="176"/>
      <c r="F89" s="176"/>
      <c r="G89" s="176"/>
      <c r="H89" s="176"/>
      <c r="I89" s="176"/>
      <c r="J89" s="176"/>
      <c r="K89" s="176"/>
      <c r="L89" s="176"/>
      <c r="M89" s="177" t="s">
        <v>220</v>
      </c>
      <c r="N89" s="178"/>
      <c r="O89" s="109">
        <f>AA87</f>
        <v>9</v>
      </c>
      <c r="P89" s="119" t="s">
        <v>18</v>
      </c>
      <c r="Q89" s="111">
        <f>Y87</f>
        <v>1</v>
      </c>
      <c r="R89" s="177" t="s">
        <v>220</v>
      </c>
      <c r="S89" s="178"/>
      <c r="T89" s="109">
        <f>AA88</f>
        <v>6</v>
      </c>
      <c r="U89" s="119" t="s">
        <v>18</v>
      </c>
      <c r="V89" s="111">
        <f>Y88</f>
        <v>1</v>
      </c>
      <c r="W89" s="120"/>
      <c r="X89" s="121"/>
      <c r="Y89" s="121"/>
      <c r="Z89" s="121"/>
      <c r="AA89" s="122"/>
      <c r="AB89" s="177" t="s">
        <v>220</v>
      </c>
      <c r="AC89" s="178"/>
      <c r="AD89" s="109">
        <f>R75</f>
        <v>7</v>
      </c>
      <c r="AE89" s="119" t="s">
        <v>18</v>
      </c>
      <c r="AF89" s="111">
        <f>W75</f>
        <v>2</v>
      </c>
      <c r="AG89" s="172">
        <v>9</v>
      </c>
      <c r="AH89" s="172"/>
      <c r="AI89" s="172">
        <f t="shared" si="34"/>
        <v>18</v>
      </c>
      <c r="AJ89" s="172"/>
      <c r="AK89" s="172">
        <f t="shared" si="35"/>
        <v>22</v>
      </c>
      <c r="AL89" s="172"/>
      <c r="AM89" s="172">
        <v>1</v>
      </c>
      <c r="AN89" s="173"/>
    </row>
    <row r="90" spans="2:40" ht="24" customHeight="1" thickBot="1">
      <c r="B90" s="174">
        <v>4</v>
      </c>
      <c r="C90" s="175"/>
      <c r="D90" s="181" t="s">
        <v>162</v>
      </c>
      <c r="E90" s="181"/>
      <c r="F90" s="181"/>
      <c r="G90" s="181"/>
      <c r="H90" s="181"/>
      <c r="I90" s="181"/>
      <c r="J90" s="181"/>
      <c r="K90" s="181"/>
      <c r="L90" s="181"/>
      <c r="M90" s="182" t="s">
        <v>220</v>
      </c>
      <c r="N90" s="183"/>
      <c r="O90" s="110">
        <f>AF87</f>
        <v>8</v>
      </c>
      <c r="P90" s="123" t="s">
        <v>18</v>
      </c>
      <c r="Q90" s="124">
        <f>AD87</f>
        <v>2</v>
      </c>
      <c r="R90" s="184" t="s">
        <v>226</v>
      </c>
      <c r="S90" s="183"/>
      <c r="T90" s="110">
        <v>0</v>
      </c>
      <c r="U90" s="123" t="s">
        <v>18</v>
      </c>
      <c r="V90" s="124">
        <v>3</v>
      </c>
      <c r="W90" s="184" t="s">
        <v>226</v>
      </c>
      <c r="X90" s="183"/>
      <c r="Y90" s="110">
        <f>AF89</f>
        <v>2</v>
      </c>
      <c r="Z90" s="123" t="s">
        <v>18</v>
      </c>
      <c r="AA90" s="124">
        <f>AD89</f>
        <v>7</v>
      </c>
      <c r="AB90" s="125"/>
      <c r="AC90" s="126"/>
      <c r="AD90" s="126"/>
      <c r="AE90" s="126"/>
      <c r="AF90" s="127"/>
      <c r="AG90" s="179">
        <v>3</v>
      </c>
      <c r="AH90" s="179"/>
      <c r="AI90" s="179">
        <v>-15</v>
      </c>
      <c r="AJ90" s="179"/>
      <c r="AK90" s="179">
        <v>0</v>
      </c>
      <c r="AL90" s="179"/>
      <c r="AM90" s="179">
        <v>3</v>
      </c>
      <c r="AN90" s="180"/>
    </row>
    <row r="91" spans="2:40" ht="18" customHeight="1" thickBot="1">
      <c r="B91" s="4"/>
      <c r="C91" s="4"/>
      <c r="AN91" s="4"/>
    </row>
    <row r="92" spans="2:40" ht="24" customHeight="1" thickBot="1">
      <c r="C92" s="192" t="s">
        <v>9</v>
      </c>
      <c r="D92" s="193"/>
      <c r="E92" s="193"/>
      <c r="F92" s="193"/>
      <c r="G92" s="193"/>
      <c r="H92" s="193" t="s">
        <v>6</v>
      </c>
      <c r="I92" s="193"/>
      <c r="J92" s="193"/>
      <c r="K92" s="193"/>
      <c r="L92" s="193"/>
      <c r="M92" s="193"/>
      <c r="N92" s="193"/>
      <c r="O92" s="193"/>
      <c r="P92" s="193"/>
      <c r="Q92" s="193"/>
      <c r="R92" s="193" t="s">
        <v>10</v>
      </c>
      <c r="S92" s="193"/>
      <c r="T92" s="193"/>
      <c r="U92" s="193"/>
      <c r="V92" s="193"/>
      <c r="W92" s="193"/>
      <c r="X92" s="193"/>
      <c r="Y92" s="193"/>
      <c r="Z92" s="193"/>
      <c r="AA92" s="193" t="s">
        <v>11</v>
      </c>
      <c r="AB92" s="193"/>
      <c r="AC92" s="193"/>
      <c r="AD92" s="193" t="s">
        <v>12</v>
      </c>
      <c r="AE92" s="193"/>
      <c r="AF92" s="193"/>
      <c r="AG92" s="193"/>
      <c r="AH92" s="193"/>
      <c r="AI92" s="193"/>
      <c r="AJ92" s="193"/>
      <c r="AK92" s="193"/>
      <c r="AL92" s="193"/>
      <c r="AM92" s="194"/>
      <c r="AN92" s="4"/>
    </row>
    <row r="93" spans="2:40" ht="24" customHeight="1">
      <c r="C93" s="187" t="s">
        <v>13</v>
      </c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9"/>
      <c r="AB93" s="189"/>
      <c r="AC93" s="189"/>
      <c r="AD93" s="190"/>
      <c r="AE93" s="190"/>
      <c r="AF93" s="190"/>
      <c r="AG93" s="190"/>
      <c r="AH93" s="190"/>
      <c r="AI93" s="190"/>
      <c r="AJ93" s="190"/>
      <c r="AK93" s="190"/>
      <c r="AL93" s="190"/>
      <c r="AM93" s="191"/>
      <c r="AN93" s="4"/>
    </row>
    <row r="94" spans="2:40" ht="24" customHeight="1">
      <c r="C94" s="161" t="s">
        <v>14</v>
      </c>
      <c r="D94" s="162"/>
      <c r="E94" s="162"/>
      <c r="F94" s="162"/>
      <c r="G94" s="163"/>
      <c r="H94" s="164"/>
      <c r="I94" s="162"/>
      <c r="J94" s="162"/>
      <c r="K94" s="162"/>
      <c r="L94" s="162"/>
      <c r="M94" s="162"/>
      <c r="N94" s="162"/>
      <c r="O94" s="162"/>
      <c r="P94" s="162"/>
      <c r="Q94" s="163"/>
      <c r="R94" s="164"/>
      <c r="S94" s="162"/>
      <c r="T94" s="162"/>
      <c r="U94" s="162"/>
      <c r="V94" s="162"/>
      <c r="W94" s="162"/>
      <c r="X94" s="162"/>
      <c r="Y94" s="162"/>
      <c r="Z94" s="163"/>
      <c r="AA94" s="164"/>
      <c r="AB94" s="162"/>
      <c r="AC94" s="163"/>
      <c r="AD94" s="165"/>
      <c r="AE94" s="166"/>
      <c r="AF94" s="166"/>
      <c r="AG94" s="166"/>
      <c r="AH94" s="166"/>
      <c r="AI94" s="166"/>
      <c r="AJ94" s="166"/>
      <c r="AK94" s="166"/>
      <c r="AL94" s="166"/>
      <c r="AM94" s="167"/>
      <c r="AN94" s="4"/>
    </row>
    <row r="95" spans="2:40" ht="24" customHeight="1" thickBot="1">
      <c r="C95" s="168" t="s">
        <v>14</v>
      </c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70"/>
      <c r="AE95" s="170"/>
      <c r="AF95" s="170"/>
      <c r="AG95" s="170"/>
      <c r="AH95" s="170"/>
      <c r="AI95" s="170"/>
      <c r="AJ95" s="170"/>
      <c r="AK95" s="170"/>
      <c r="AL95" s="170"/>
      <c r="AM95" s="171"/>
    </row>
    <row r="96" spans="2:40" ht="24" customHeight="1"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2"/>
      <c r="AE96" s="72"/>
      <c r="AF96" s="72"/>
      <c r="AG96" s="72"/>
      <c r="AH96" s="72"/>
      <c r="AI96" s="72"/>
      <c r="AJ96" s="72"/>
      <c r="AK96" s="72"/>
      <c r="AL96" s="72"/>
      <c r="AM96" s="72"/>
    </row>
    <row r="97" spans="3:39" ht="24" customHeight="1"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2"/>
      <c r="AE97" s="72"/>
      <c r="AF97" s="72"/>
      <c r="AG97" s="72"/>
      <c r="AH97" s="72"/>
      <c r="AI97" s="72"/>
      <c r="AJ97" s="72"/>
      <c r="AK97" s="72"/>
      <c r="AL97" s="72"/>
      <c r="AM97" s="72"/>
    </row>
    <row r="98" spans="3:39" ht="18" customHeight="1"/>
  </sheetData>
  <mergeCells count="408">
    <mergeCell ref="AD30:AM30"/>
    <mergeCell ref="AA30:AC30"/>
    <mergeCell ref="R30:Z30"/>
    <mergeCell ref="H30:Q30"/>
    <mergeCell ref="C30:G30"/>
    <mergeCell ref="AK88:AL88"/>
    <mergeCell ref="AM88:AN88"/>
    <mergeCell ref="AI86:AJ86"/>
    <mergeCell ref="AK86:AL86"/>
    <mergeCell ref="AM86:AN86"/>
    <mergeCell ref="AG87:AH87"/>
    <mergeCell ref="AI87:AJ87"/>
    <mergeCell ref="AK87:AL87"/>
    <mergeCell ref="AM87:AN87"/>
    <mergeCell ref="AG86:AH86"/>
    <mergeCell ref="M88:N88"/>
    <mergeCell ref="W88:X88"/>
    <mergeCell ref="AB88:AC88"/>
    <mergeCell ref="B86:L86"/>
    <mergeCell ref="M86:Q86"/>
    <mergeCell ref="R86:V86"/>
    <mergeCell ref="W86:AA86"/>
    <mergeCell ref="AG88:AH88"/>
    <mergeCell ref="AI88:AJ88"/>
    <mergeCell ref="AD62:AM62"/>
    <mergeCell ref="AA62:AC62"/>
    <mergeCell ref="R62:Z62"/>
    <mergeCell ref="H62:Q62"/>
    <mergeCell ref="C62:G62"/>
    <mergeCell ref="C61:G61"/>
    <mergeCell ref="H61:Q61"/>
    <mergeCell ref="R61:Z61"/>
    <mergeCell ref="AJ83:AN84"/>
    <mergeCell ref="Y77:AF78"/>
    <mergeCell ref="AG77:AI78"/>
    <mergeCell ref="AJ77:AN78"/>
    <mergeCell ref="D79:F80"/>
    <mergeCell ref="G79:I80"/>
    <mergeCell ref="J79:Q80"/>
    <mergeCell ref="R79:S80"/>
    <mergeCell ref="W79:X80"/>
    <mergeCell ref="Y79:AF80"/>
    <mergeCell ref="AG79:AI80"/>
    <mergeCell ref="AJ79:AN80"/>
    <mergeCell ref="AA61:AC61"/>
    <mergeCell ref="AD61:AM61"/>
    <mergeCell ref="B72:C72"/>
    <mergeCell ref="G69:N69"/>
    <mergeCell ref="AG51:AI52"/>
    <mergeCell ref="AJ51:AN52"/>
    <mergeCell ref="B54:L54"/>
    <mergeCell ref="M54:Q54"/>
    <mergeCell ref="R54:V54"/>
    <mergeCell ref="W54:AA54"/>
    <mergeCell ref="AB54:AF54"/>
    <mergeCell ref="B47:C48"/>
    <mergeCell ref="D55:L55"/>
    <mergeCell ref="R55:S55"/>
    <mergeCell ref="W55:X55"/>
    <mergeCell ref="AB55:AC55"/>
    <mergeCell ref="AK55:AL55"/>
    <mergeCell ref="AM55:AN55"/>
    <mergeCell ref="B55:C55"/>
    <mergeCell ref="AG55:AH55"/>
    <mergeCell ref="AI55:AJ55"/>
    <mergeCell ref="AK54:AL54"/>
    <mergeCell ref="B51:C52"/>
    <mergeCell ref="Y45:AF46"/>
    <mergeCell ref="AG45:AI46"/>
    <mergeCell ref="AJ45:AN46"/>
    <mergeCell ref="D47:F48"/>
    <mergeCell ref="G47:I48"/>
    <mergeCell ref="J47:Q48"/>
    <mergeCell ref="R47:S48"/>
    <mergeCell ref="W47:X48"/>
    <mergeCell ref="Y47:AF48"/>
    <mergeCell ref="AG47:AI48"/>
    <mergeCell ref="AJ47:AN48"/>
    <mergeCell ref="B23:C23"/>
    <mergeCell ref="D24:L24"/>
    <mergeCell ref="M24:N24"/>
    <mergeCell ref="W24:X24"/>
    <mergeCell ref="AB24:AC24"/>
    <mergeCell ref="AG25:AH25"/>
    <mergeCell ref="AI25:AJ25"/>
    <mergeCell ref="B26:C26"/>
    <mergeCell ref="AG24:AH24"/>
    <mergeCell ref="AI24:AJ24"/>
    <mergeCell ref="B25:C25"/>
    <mergeCell ref="B24:C24"/>
    <mergeCell ref="C4:F4"/>
    <mergeCell ref="C5:F5"/>
    <mergeCell ref="G5:N5"/>
    <mergeCell ref="O5:R5"/>
    <mergeCell ref="S5:Z5"/>
    <mergeCell ref="AA5:AD5"/>
    <mergeCell ref="AJ17:AN18"/>
    <mergeCell ref="D19:F20"/>
    <mergeCell ref="G19:I20"/>
    <mergeCell ref="J19:Q20"/>
    <mergeCell ref="R19:S20"/>
    <mergeCell ref="W19:X20"/>
    <mergeCell ref="Y19:AF20"/>
    <mergeCell ref="AG19:AI20"/>
    <mergeCell ref="AJ19:AN20"/>
    <mergeCell ref="D17:F18"/>
    <mergeCell ref="G17:I18"/>
    <mergeCell ref="J17:Q18"/>
    <mergeCell ref="R17:S18"/>
    <mergeCell ref="W17:X18"/>
    <mergeCell ref="Y17:AF18"/>
    <mergeCell ref="AG17:AI18"/>
    <mergeCell ref="R11:S12"/>
    <mergeCell ref="W11:X12"/>
    <mergeCell ref="Y11:AF12"/>
    <mergeCell ref="AG11:AI12"/>
    <mergeCell ref="AJ11:AN12"/>
    <mergeCell ref="D13:F14"/>
    <mergeCell ref="G13:I14"/>
    <mergeCell ref="J13:Q14"/>
    <mergeCell ref="R13:S14"/>
    <mergeCell ref="W13:X14"/>
    <mergeCell ref="Y13:AF14"/>
    <mergeCell ref="AG13:AI14"/>
    <mergeCell ref="AJ13:AN14"/>
    <mergeCell ref="B45:C46"/>
    <mergeCell ref="C31:G31"/>
    <mergeCell ref="H31:Q31"/>
    <mergeCell ref="R31:Z31"/>
    <mergeCell ref="C29:G29"/>
    <mergeCell ref="H29:Q29"/>
    <mergeCell ref="B17:C18"/>
    <mergeCell ref="B19:C20"/>
    <mergeCell ref="AG22:AH22"/>
    <mergeCell ref="M25:N25"/>
    <mergeCell ref="D26:L26"/>
    <mergeCell ref="M26:N26"/>
    <mergeCell ref="R26:S26"/>
    <mergeCell ref="W26:X26"/>
    <mergeCell ref="D23:L23"/>
    <mergeCell ref="B43:C44"/>
    <mergeCell ref="B41:C42"/>
    <mergeCell ref="D41:F42"/>
    <mergeCell ref="G41:I42"/>
    <mergeCell ref="J41:Q42"/>
    <mergeCell ref="R41:S42"/>
    <mergeCell ref="W41:X42"/>
    <mergeCell ref="Y41:AF42"/>
    <mergeCell ref="AG41:AI42"/>
    <mergeCell ref="D43:F44"/>
    <mergeCell ref="G43:I44"/>
    <mergeCell ref="J43:Q44"/>
    <mergeCell ref="R43:S44"/>
    <mergeCell ref="W43:X44"/>
    <mergeCell ref="Y43:AF44"/>
    <mergeCell ref="AG43:AI44"/>
    <mergeCell ref="AJ43:AN44"/>
    <mergeCell ref="AM22:AN22"/>
    <mergeCell ref="B22:L22"/>
    <mergeCell ref="M22:Q22"/>
    <mergeCell ref="C28:G28"/>
    <mergeCell ref="H28:Q28"/>
    <mergeCell ref="R28:Z28"/>
    <mergeCell ref="AA28:AC28"/>
    <mergeCell ref="AD28:AM28"/>
    <mergeCell ref="AD29:AM29"/>
    <mergeCell ref="AG26:AH26"/>
    <mergeCell ref="AI26:AJ26"/>
    <mergeCell ref="AK26:AL26"/>
    <mergeCell ref="AM26:AN26"/>
    <mergeCell ref="D25:L25"/>
    <mergeCell ref="R29:Z29"/>
    <mergeCell ref="AA29:AC29"/>
    <mergeCell ref="R9:S10"/>
    <mergeCell ref="W9:X10"/>
    <mergeCell ref="Y9:AF10"/>
    <mergeCell ref="AG9:AI10"/>
    <mergeCell ref="AJ9:AN10"/>
    <mergeCell ref="D11:F12"/>
    <mergeCell ref="G11:I12"/>
    <mergeCell ref="B2:AN3"/>
    <mergeCell ref="B11:C12"/>
    <mergeCell ref="AE5:AK5"/>
    <mergeCell ref="AL5:AM5"/>
    <mergeCell ref="B8:C8"/>
    <mergeCell ref="B9:C10"/>
    <mergeCell ref="D8:F8"/>
    <mergeCell ref="G8:I8"/>
    <mergeCell ref="J8:Q8"/>
    <mergeCell ref="R8:X8"/>
    <mergeCell ref="Y8:AF8"/>
    <mergeCell ref="AG8:AI8"/>
    <mergeCell ref="AJ8:AN8"/>
    <mergeCell ref="D9:F10"/>
    <mergeCell ref="G9:I10"/>
    <mergeCell ref="J9:Q10"/>
    <mergeCell ref="J11:Q12"/>
    <mergeCell ref="B15:C16"/>
    <mergeCell ref="B13:C14"/>
    <mergeCell ref="D15:F16"/>
    <mergeCell ref="G15:I16"/>
    <mergeCell ref="J15:Q16"/>
    <mergeCell ref="R15:S16"/>
    <mergeCell ref="W15:X16"/>
    <mergeCell ref="Y15:AF16"/>
    <mergeCell ref="AG15:AI16"/>
    <mergeCell ref="AJ15:AN16"/>
    <mergeCell ref="R22:V22"/>
    <mergeCell ref="W22:AA22"/>
    <mergeCell ref="AB22:AF22"/>
    <mergeCell ref="AK25:AL25"/>
    <mergeCell ref="AM25:AN25"/>
    <mergeCell ref="AK24:AL24"/>
    <mergeCell ref="AM24:AN24"/>
    <mergeCell ref="AG23:AH23"/>
    <mergeCell ref="AI23:AJ23"/>
    <mergeCell ref="AK23:AL23"/>
    <mergeCell ref="AM23:AN23"/>
    <mergeCell ref="R25:S25"/>
    <mergeCell ref="AB25:AC25"/>
    <mergeCell ref="R23:S23"/>
    <mergeCell ref="W23:X23"/>
    <mergeCell ref="AB23:AC23"/>
    <mergeCell ref="AI22:AJ22"/>
    <mergeCell ref="AK22:AL22"/>
    <mergeCell ref="AL37:AM37"/>
    <mergeCell ref="B40:C40"/>
    <mergeCell ref="AA31:AC31"/>
    <mergeCell ref="AD31:AM31"/>
    <mergeCell ref="B34:AN35"/>
    <mergeCell ref="C36:F36"/>
    <mergeCell ref="C37:F37"/>
    <mergeCell ref="G37:N37"/>
    <mergeCell ref="O37:R37"/>
    <mergeCell ref="S37:Z37"/>
    <mergeCell ref="AA37:AD37"/>
    <mergeCell ref="AE37:AK37"/>
    <mergeCell ref="D40:F40"/>
    <mergeCell ref="G40:I40"/>
    <mergeCell ref="J40:Q40"/>
    <mergeCell ref="R40:X40"/>
    <mergeCell ref="Y40:AF40"/>
    <mergeCell ref="AG40:AI40"/>
    <mergeCell ref="AJ40:AN40"/>
    <mergeCell ref="AJ41:AN42"/>
    <mergeCell ref="AG54:AH54"/>
    <mergeCell ref="B49:C50"/>
    <mergeCell ref="D49:F50"/>
    <mergeCell ref="G49:I50"/>
    <mergeCell ref="J49:Q50"/>
    <mergeCell ref="R49:S50"/>
    <mergeCell ref="W49:X50"/>
    <mergeCell ref="Y49:AF50"/>
    <mergeCell ref="AG49:AI50"/>
    <mergeCell ref="AJ49:AN50"/>
    <mergeCell ref="D51:F52"/>
    <mergeCell ref="G51:I52"/>
    <mergeCell ref="J51:Q52"/>
    <mergeCell ref="R51:S52"/>
    <mergeCell ref="W51:X52"/>
    <mergeCell ref="Y51:AF52"/>
    <mergeCell ref="AM54:AN54"/>
    <mergeCell ref="D45:F46"/>
    <mergeCell ref="G45:I46"/>
    <mergeCell ref="J45:Q46"/>
    <mergeCell ref="R45:S46"/>
    <mergeCell ref="W45:X46"/>
    <mergeCell ref="AI54:AJ54"/>
    <mergeCell ref="AG56:AH56"/>
    <mergeCell ref="AI56:AJ56"/>
    <mergeCell ref="AK57:AL57"/>
    <mergeCell ref="AM57:AN57"/>
    <mergeCell ref="AK58:AL58"/>
    <mergeCell ref="AM58:AN58"/>
    <mergeCell ref="C60:G60"/>
    <mergeCell ref="H60:Q60"/>
    <mergeCell ref="R60:Z60"/>
    <mergeCell ref="AA60:AC60"/>
    <mergeCell ref="AD60:AM60"/>
    <mergeCell ref="B58:C58"/>
    <mergeCell ref="AG58:AH58"/>
    <mergeCell ref="AI58:AJ58"/>
    <mergeCell ref="C63:G63"/>
    <mergeCell ref="H63:Q63"/>
    <mergeCell ref="R63:Z63"/>
    <mergeCell ref="AA63:AC63"/>
    <mergeCell ref="AD63:AM63"/>
    <mergeCell ref="B66:AN67"/>
    <mergeCell ref="AK56:AL56"/>
    <mergeCell ref="AM56:AN56"/>
    <mergeCell ref="B57:C57"/>
    <mergeCell ref="AG57:AH57"/>
    <mergeCell ref="AI57:AJ57"/>
    <mergeCell ref="D58:L58"/>
    <mergeCell ref="M58:N58"/>
    <mergeCell ref="R58:S58"/>
    <mergeCell ref="W58:X58"/>
    <mergeCell ref="D56:L56"/>
    <mergeCell ref="M56:N56"/>
    <mergeCell ref="W56:X56"/>
    <mergeCell ref="AB56:AC56"/>
    <mergeCell ref="D57:L57"/>
    <mergeCell ref="M57:N57"/>
    <mergeCell ref="R57:S57"/>
    <mergeCell ref="AB57:AC57"/>
    <mergeCell ref="B56:C56"/>
    <mergeCell ref="D72:F72"/>
    <mergeCell ref="G72:I72"/>
    <mergeCell ref="J72:Q72"/>
    <mergeCell ref="R72:X72"/>
    <mergeCell ref="Y72:AF72"/>
    <mergeCell ref="AG72:AI72"/>
    <mergeCell ref="AJ72:AN72"/>
    <mergeCell ref="C68:F68"/>
    <mergeCell ref="C69:F69"/>
    <mergeCell ref="O69:R69"/>
    <mergeCell ref="S69:Z69"/>
    <mergeCell ref="AA69:AD69"/>
    <mergeCell ref="AE69:AK69"/>
    <mergeCell ref="AL69:AM69"/>
    <mergeCell ref="AJ73:AN74"/>
    <mergeCell ref="D75:F76"/>
    <mergeCell ref="G75:I76"/>
    <mergeCell ref="J75:Q76"/>
    <mergeCell ref="R75:S76"/>
    <mergeCell ref="W75:X76"/>
    <mergeCell ref="Y75:AF76"/>
    <mergeCell ref="AG75:AI76"/>
    <mergeCell ref="AJ75:AN76"/>
    <mergeCell ref="W73:X74"/>
    <mergeCell ref="Y73:AF74"/>
    <mergeCell ref="AG73:AI74"/>
    <mergeCell ref="W77:X78"/>
    <mergeCell ref="B88:C88"/>
    <mergeCell ref="D77:F78"/>
    <mergeCell ref="AG83:AI84"/>
    <mergeCell ref="AG81:AI82"/>
    <mergeCell ref="AJ81:AN82"/>
    <mergeCell ref="D83:F84"/>
    <mergeCell ref="G83:I84"/>
    <mergeCell ref="J83:Q84"/>
    <mergeCell ref="R83:S84"/>
    <mergeCell ref="W83:X84"/>
    <mergeCell ref="Y83:AF84"/>
    <mergeCell ref="D81:F82"/>
    <mergeCell ref="G81:I82"/>
    <mergeCell ref="J81:Q82"/>
    <mergeCell ref="R81:S82"/>
    <mergeCell ref="W81:X82"/>
    <mergeCell ref="Y81:AF82"/>
    <mergeCell ref="AB86:AF86"/>
    <mergeCell ref="D87:L87"/>
    <mergeCell ref="R87:S87"/>
    <mergeCell ref="W87:X87"/>
    <mergeCell ref="AB87:AC87"/>
    <mergeCell ref="D88:L88"/>
    <mergeCell ref="B77:C78"/>
    <mergeCell ref="B75:C76"/>
    <mergeCell ref="B73:C74"/>
    <mergeCell ref="D73:F74"/>
    <mergeCell ref="G73:I74"/>
    <mergeCell ref="J73:Q74"/>
    <mergeCell ref="R73:S74"/>
    <mergeCell ref="B79:C80"/>
    <mergeCell ref="B87:C87"/>
    <mergeCell ref="B83:C84"/>
    <mergeCell ref="B81:C82"/>
    <mergeCell ref="G77:I78"/>
    <mergeCell ref="J77:Q78"/>
    <mergeCell ref="R77:S78"/>
    <mergeCell ref="C93:G93"/>
    <mergeCell ref="H93:Q93"/>
    <mergeCell ref="R93:Z93"/>
    <mergeCell ref="AA93:AC93"/>
    <mergeCell ref="AD93:AM93"/>
    <mergeCell ref="C92:G92"/>
    <mergeCell ref="H92:Q92"/>
    <mergeCell ref="R92:Z92"/>
    <mergeCell ref="AA92:AC92"/>
    <mergeCell ref="AD92:AM92"/>
    <mergeCell ref="AG89:AH89"/>
    <mergeCell ref="AI89:AJ89"/>
    <mergeCell ref="AK89:AL89"/>
    <mergeCell ref="AM89:AN89"/>
    <mergeCell ref="B90:C90"/>
    <mergeCell ref="D89:L89"/>
    <mergeCell ref="M89:N89"/>
    <mergeCell ref="R89:S89"/>
    <mergeCell ref="AB89:AC89"/>
    <mergeCell ref="AG90:AH90"/>
    <mergeCell ref="AI90:AJ90"/>
    <mergeCell ref="AK90:AL90"/>
    <mergeCell ref="AM90:AN90"/>
    <mergeCell ref="D90:L90"/>
    <mergeCell ref="M90:N90"/>
    <mergeCell ref="R90:S90"/>
    <mergeCell ref="W90:X90"/>
    <mergeCell ref="B89:C89"/>
    <mergeCell ref="C94:G94"/>
    <mergeCell ref="H94:Q94"/>
    <mergeCell ref="R94:Z94"/>
    <mergeCell ref="AA94:AC94"/>
    <mergeCell ref="AD94:AM94"/>
    <mergeCell ref="C95:G95"/>
    <mergeCell ref="H95:Q95"/>
    <mergeCell ref="R95:Z95"/>
    <mergeCell ref="AA95:AC95"/>
    <mergeCell ref="AD95:AM95"/>
  </mergeCells>
  <phoneticPr fontId="1"/>
  <conditionalFormatting sqref="AL5:AM5">
    <cfRule type="expression" dxfId="51" priority="19">
      <formula>WEEKDAY(AL5)=7</formula>
    </cfRule>
    <cfRule type="expression" dxfId="50" priority="20">
      <formula>WEEKDAY(AL5)=1</formula>
    </cfRule>
  </conditionalFormatting>
  <conditionalFormatting sqref="AL37:AM37">
    <cfRule type="expression" dxfId="49" priority="5">
      <formula>WEEKDAY(AL37)=7</formula>
    </cfRule>
    <cfRule type="expression" dxfId="48" priority="6">
      <formula>WEEKDAY(AL37)=1</formula>
    </cfRule>
  </conditionalFormatting>
  <conditionalFormatting sqref="AL69:AM69">
    <cfRule type="expression" dxfId="47" priority="3">
      <formula>WEEKDAY(AL69)=7</formula>
    </cfRule>
    <cfRule type="expression" dxfId="46" priority="4">
      <formula>WEEKDAY(AL69)=1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4" orientation="landscape" horizontalDpi="300" verticalDpi="300" r:id="rId1"/>
  <rowBreaks count="3" manualBreakCount="3">
    <brk id="1" min="1" max="39" man="1"/>
    <brk id="32" min="1" max="39" man="1"/>
    <brk id="64" min="1" max="3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40"/>
  <sheetViews>
    <sheetView showGridLines="0" view="pageBreakPreview" topLeftCell="A212" zoomScaleNormal="100" zoomScaleSheetLayoutView="100" workbookViewId="0">
      <selection activeCell="A212" sqref="A1:XFD1048576"/>
    </sheetView>
  </sheetViews>
  <sheetFormatPr defaultColWidth="3.5" defaultRowHeight="13.5"/>
  <cols>
    <col min="1" max="40" width="3.5" style="3"/>
    <col min="41" max="41" width="12.125" style="3" hidden="1" customWidth="1"/>
    <col min="42" max="42" width="3.5" style="3"/>
    <col min="43" max="43" width="1.75" style="3" customWidth="1"/>
    <col min="44" max="16384" width="3.5" style="3"/>
  </cols>
  <sheetData>
    <row r="1" spans="1:43" ht="18" customHeight="1">
      <c r="B1" s="240" t="s">
        <v>15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11"/>
      <c r="AQ1" s="3">
        <v>1</v>
      </c>
    </row>
    <row r="2" spans="1:43" ht="18" customHeight="1">
      <c r="A2" s="11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11"/>
    </row>
    <row r="3" spans="1:43" ht="18" customHeight="1">
      <c r="A3" s="11"/>
      <c r="C3" s="65" t="s">
        <v>56</v>
      </c>
      <c r="D3" s="65"/>
      <c r="E3" s="65"/>
      <c r="F3" s="65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spans="1:43" ht="24" customHeight="1">
      <c r="A4" s="5"/>
      <c r="C4" s="234" t="s">
        <v>1</v>
      </c>
      <c r="D4" s="234"/>
      <c r="E4" s="234"/>
      <c r="F4" s="234"/>
      <c r="G4" s="247" t="str">
        <f>'５月２２日'!E9</f>
        <v>とちぎフットボールセンターＡ</v>
      </c>
      <c r="H4" s="247"/>
      <c r="I4" s="247"/>
      <c r="J4" s="247"/>
      <c r="K4" s="247"/>
      <c r="L4" s="247"/>
      <c r="M4" s="247"/>
      <c r="N4" s="247"/>
      <c r="O4" s="234" t="s">
        <v>0</v>
      </c>
      <c r="P4" s="234"/>
      <c r="Q4" s="234"/>
      <c r="R4" s="234"/>
      <c r="S4" s="235" t="e">
        <f>'５月２２日'!#REF!</f>
        <v>#REF!</v>
      </c>
      <c r="T4" s="235"/>
      <c r="U4" s="235"/>
      <c r="V4" s="235"/>
      <c r="W4" s="235"/>
      <c r="X4" s="235"/>
      <c r="Y4" s="235"/>
      <c r="Z4" s="235"/>
      <c r="AA4" s="234" t="s">
        <v>4</v>
      </c>
      <c r="AB4" s="234"/>
      <c r="AC4" s="234"/>
      <c r="AD4" s="234"/>
      <c r="AE4" s="236">
        <v>44304</v>
      </c>
      <c r="AF4" s="237"/>
      <c r="AG4" s="237"/>
      <c r="AH4" s="237"/>
      <c r="AI4" s="237"/>
      <c r="AJ4" s="237"/>
      <c r="AK4" s="237"/>
      <c r="AL4" s="238">
        <f>AE4</f>
        <v>44304</v>
      </c>
      <c r="AM4" s="239"/>
      <c r="AO4" s="5"/>
    </row>
    <row r="5" spans="1:43" ht="11.25" customHeight="1">
      <c r="U5" s="6"/>
    </row>
    <row r="6" spans="1:43" ht="18" customHeight="1" thickBot="1">
      <c r="B6" s="4" t="s">
        <v>16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3" ht="24" customHeight="1" thickBot="1">
      <c r="B7" s="246"/>
      <c r="C7" s="231"/>
      <c r="D7" s="230" t="s">
        <v>5</v>
      </c>
      <c r="E7" s="230"/>
      <c r="F7" s="230"/>
      <c r="G7" s="231" t="s">
        <v>39</v>
      </c>
      <c r="H7" s="231"/>
      <c r="I7" s="231"/>
      <c r="J7" s="230" t="s">
        <v>6</v>
      </c>
      <c r="K7" s="230"/>
      <c r="L7" s="230"/>
      <c r="M7" s="230"/>
      <c r="N7" s="230"/>
      <c r="O7" s="230"/>
      <c r="P7" s="230"/>
      <c r="Q7" s="230"/>
      <c r="R7" s="230" t="s">
        <v>40</v>
      </c>
      <c r="S7" s="230"/>
      <c r="T7" s="230"/>
      <c r="U7" s="230"/>
      <c r="V7" s="230"/>
      <c r="W7" s="230"/>
      <c r="X7" s="230"/>
      <c r="Y7" s="230" t="s">
        <v>6</v>
      </c>
      <c r="Z7" s="230"/>
      <c r="AA7" s="230"/>
      <c r="AB7" s="230"/>
      <c r="AC7" s="230"/>
      <c r="AD7" s="230"/>
      <c r="AE7" s="230"/>
      <c r="AF7" s="230"/>
      <c r="AG7" s="231" t="s">
        <v>39</v>
      </c>
      <c r="AH7" s="231"/>
      <c r="AI7" s="231"/>
      <c r="AJ7" s="231" t="s">
        <v>7</v>
      </c>
      <c r="AK7" s="231"/>
      <c r="AL7" s="231"/>
      <c r="AM7" s="231"/>
      <c r="AN7" s="232"/>
    </row>
    <row r="8" spans="1:43" ht="18" customHeight="1">
      <c r="B8" s="199">
        <v>1</v>
      </c>
      <c r="C8" s="200"/>
      <c r="D8" s="201">
        <v>0.375</v>
      </c>
      <c r="E8" s="201"/>
      <c r="F8" s="201"/>
      <c r="G8" s="203"/>
      <c r="H8" s="203"/>
      <c r="I8" s="203"/>
      <c r="J8" s="338" t="str">
        <f>G22</f>
        <v>ともぞうＳＣ</v>
      </c>
      <c r="K8" s="339"/>
      <c r="L8" s="339"/>
      <c r="M8" s="339"/>
      <c r="N8" s="339"/>
      <c r="O8" s="339"/>
      <c r="P8" s="339"/>
      <c r="Q8" s="339"/>
      <c r="R8" s="208" t="str">
        <f>IF(OR(T8="",T9=""),"",T8+T9)</f>
        <v/>
      </c>
      <c r="S8" s="209"/>
      <c r="T8" s="20"/>
      <c r="U8" s="21" t="s">
        <v>8</v>
      </c>
      <c r="V8" s="20"/>
      <c r="W8" s="208" t="str">
        <f>IF(OR(V8="",V9=""),"",V8+V9)</f>
        <v/>
      </c>
      <c r="X8" s="208"/>
      <c r="Y8" s="338" t="str">
        <f>G23</f>
        <v>ＦＣグランディールＳ</v>
      </c>
      <c r="Z8" s="339"/>
      <c r="AA8" s="339"/>
      <c r="AB8" s="339"/>
      <c r="AC8" s="339"/>
      <c r="AD8" s="339"/>
      <c r="AE8" s="339"/>
      <c r="AF8" s="339"/>
      <c r="AG8" s="203"/>
      <c r="AH8" s="203"/>
      <c r="AI8" s="203"/>
      <c r="AJ8" s="294" t="e">
        <f ca="1">DBCS(INDIRECT("組合せタイムスケジュール!d"&amp;(ROW())/2+10))</f>
        <v>#REF!</v>
      </c>
      <c r="AK8" s="294"/>
      <c r="AL8" s="294"/>
      <c r="AM8" s="294"/>
      <c r="AN8" s="295"/>
    </row>
    <row r="9" spans="1:43" ht="18" customHeight="1">
      <c r="B9" s="197"/>
      <c r="C9" s="198"/>
      <c r="D9" s="202"/>
      <c r="E9" s="202"/>
      <c r="F9" s="202"/>
      <c r="G9" s="204"/>
      <c r="H9" s="204"/>
      <c r="I9" s="204"/>
      <c r="J9" s="340"/>
      <c r="K9" s="340"/>
      <c r="L9" s="340"/>
      <c r="M9" s="340"/>
      <c r="N9" s="340"/>
      <c r="O9" s="340"/>
      <c r="P9" s="340"/>
      <c r="Q9" s="340"/>
      <c r="R9" s="210"/>
      <c r="S9" s="210"/>
      <c r="T9" s="22"/>
      <c r="U9" s="23" t="s">
        <v>8</v>
      </c>
      <c r="V9" s="22"/>
      <c r="W9" s="217"/>
      <c r="X9" s="217"/>
      <c r="Y9" s="340"/>
      <c r="Z9" s="340"/>
      <c r="AA9" s="340"/>
      <c r="AB9" s="340"/>
      <c r="AC9" s="340"/>
      <c r="AD9" s="340"/>
      <c r="AE9" s="340"/>
      <c r="AF9" s="340"/>
      <c r="AG9" s="204"/>
      <c r="AH9" s="204"/>
      <c r="AI9" s="204"/>
      <c r="AJ9" s="290"/>
      <c r="AK9" s="290"/>
      <c r="AL9" s="290"/>
      <c r="AM9" s="290"/>
      <c r="AN9" s="291"/>
    </row>
    <row r="10" spans="1:43" ht="18" customHeight="1">
      <c r="B10" s="195">
        <v>2</v>
      </c>
      <c r="C10" s="196"/>
      <c r="D10" s="202">
        <v>0.40277777777777773</v>
      </c>
      <c r="E10" s="202">
        <v>0.4375</v>
      </c>
      <c r="F10" s="202"/>
      <c r="G10" s="204"/>
      <c r="H10" s="204"/>
      <c r="I10" s="204"/>
      <c r="J10" s="307" t="e">
        <f>G27</f>
        <v>#REF!</v>
      </c>
      <c r="K10" s="308"/>
      <c r="L10" s="308"/>
      <c r="M10" s="308"/>
      <c r="N10" s="308"/>
      <c r="O10" s="308"/>
      <c r="P10" s="308"/>
      <c r="Q10" s="308"/>
      <c r="R10" s="217" t="str">
        <f t="shared" ref="R10" si="0">IF(OR(T10="",T11=""),"",T10+T11)</f>
        <v/>
      </c>
      <c r="S10" s="210"/>
      <c r="T10" s="24"/>
      <c r="U10" s="25" t="s">
        <v>8</v>
      </c>
      <c r="V10" s="24"/>
      <c r="W10" s="217" t="str">
        <f t="shared" ref="W10" si="1">IF(OR(V10="",V11=""),"",V10+V11)</f>
        <v/>
      </c>
      <c r="X10" s="217"/>
      <c r="Y10" s="307" t="e">
        <f>G28</f>
        <v>#REF!</v>
      </c>
      <c r="Z10" s="308"/>
      <c r="AA10" s="308"/>
      <c r="AB10" s="308"/>
      <c r="AC10" s="308"/>
      <c r="AD10" s="308"/>
      <c r="AE10" s="308"/>
      <c r="AF10" s="308"/>
      <c r="AG10" s="204"/>
      <c r="AH10" s="204"/>
      <c r="AI10" s="204"/>
      <c r="AJ10" s="290" t="e">
        <f ca="1">DBCS(INDIRECT("組合せタイムスケジュール!d"&amp;(ROW())/2+10))</f>
        <v>#REF!</v>
      </c>
      <c r="AK10" s="290"/>
      <c r="AL10" s="290"/>
      <c r="AM10" s="290"/>
      <c r="AN10" s="291"/>
    </row>
    <row r="11" spans="1:43" ht="18" customHeight="1">
      <c r="B11" s="197"/>
      <c r="C11" s="198"/>
      <c r="D11" s="202"/>
      <c r="E11" s="202"/>
      <c r="F11" s="202"/>
      <c r="G11" s="204"/>
      <c r="H11" s="204"/>
      <c r="I11" s="204"/>
      <c r="J11" s="340"/>
      <c r="K11" s="340"/>
      <c r="L11" s="340"/>
      <c r="M11" s="340"/>
      <c r="N11" s="340"/>
      <c r="O11" s="340"/>
      <c r="P11" s="340"/>
      <c r="Q11" s="340"/>
      <c r="R11" s="210"/>
      <c r="S11" s="210"/>
      <c r="T11" s="22"/>
      <c r="U11" s="23" t="s">
        <v>8</v>
      </c>
      <c r="V11" s="22"/>
      <c r="W11" s="217"/>
      <c r="X11" s="217"/>
      <c r="Y11" s="340"/>
      <c r="Z11" s="340"/>
      <c r="AA11" s="340"/>
      <c r="AB11" s="340"/>
      <c r="AC11" s="340"/>
      <c r="AD11" s="340"/>
      <c r="AE11" s="340"/>
      <c r="AF11" s="340"/>
      <c r="AG11" s="204"/>
      <c r="AH11" s="204"/>
      <c r="AI11" s="204"/>
      <c r="AJ11" s="290"/>
      <c r="AK11" s="290"/>
      <c r="AL11" s="290"/>
      <c r="AM11" s="290"/>
      <c r="AN11" s="291"/>
    </row>
    <row r="12" spans="1:43" ht="18" customHeight="1">
      <c r="B12" s="195">
        <v>3</v>
      </c>
      <c r="C12" s="196"/>
      <c r="D12" s="202">
        <v>0.43055555555555558</v>
      </c>
      <c r="E12" s="202"/>
      <c r="F12" s="202"/>
      <c r="G12" s="204"/>
      <c r="H12" s="204"/>
      <c r="I12" s="204"/>
      <c r="J12" s="307" t="str">
        <f>G22</f>
        <v>ともぞうＳＣ</v>
      </c>
      <c r="K12" s="308"/>
      <c r="L12" s="308"/>
      <c r="M12" s="308"/>
      <c r="N12" s="308"/>
      <c r="O12" s="308"/>
      <c r="P12" s="308"/>
      <c r="Q12" s="308"/>
      <c r="R12" s="217" t="str">
        <f t="shared" ref="R12" si="2">IF(OR(T12="",T13=""),"",T12+T13)</f>
        <v/>
      </c>
      <c r="S12" s="210"/>
      <c r="T12" s="24"/>
      <c r="U12" s="25" t="s">
        <v>8</v>
      </c>
      <c r="V12" s="24"/>
      <c r="W12" s="217" t="str">
        <f t="shared" ref="W12" si="3">IF(OR(V12="",V13=""),"",V12+V13)</f>
        <v/>
      </c>
      <c r="X12" s="217"/>
      <c r="Y12" s="307" t="str">
        <f>G24</f>
        <v>カテット白沢ＳＳ</v>
      </c>
      <c r="Z12" s="308"/>
      <c r="AA12" s="308"/>
      <c r="AB12" s="308"/>
      <c r="AC12" s="308"/>
      <c r="AD12" s="308"/>
      <c r="AE12" s="308"/>
      <c r="AF12" s="308"/>
      <c r="AG12" s="204"/>
      <c r="AH12" s="204"/>
      <c r="AI12" s="204"/>
      <c r="AJ12" s="290" t="e">
        <f t="shared" ref="AJ12" ca="1" si="4">DBCS(INDIRECT("組合せタイムスケジュール!d"&amp;(ROW())/2+10))</f>
        <v>#REF!</v>
      </c>
      <c r="AK12" s="290"/>
      <c r="AL12" s="290"/>
      <c r="AM12" s="290"/>
      <c r="AN12" s="291"/>
    </row>
    <row r="13" spans="1:43" ht="18" customHeight="1">
      <c r="B13" s="197"/>
      <c r="C13" s="198"/>
      <c r="D13" s="202"/>
      <c r="E13" s="202"/>
      <c r="F13" s="202"/>
      <c r="G13" s="204"/>
      <c r="H13" s="204"/>
      <c r="I13" s="204"/>
      <c r="J13" s="340"/>
      <c r="K13" s="340"/>
      <c r="L13" s="340"/>
      <c r="M13" s="340"/>
      <c r="N13" s="340"/>
      <c r="O13" s="340"/>
      <c r="P13" s="340"/>
      <c r="Q13" s="340"/>
      <c r="R13" s="210"/>
      <c r="S13" s="210"/>
      <c r="T13" s="22"/>
      <c r="U13" s="23" t="s">
        <v>8</v>
      </c>
      <c r="V13" s="22"/>
      <c r="W13" s="217"/>
      <c r="X13" s="217"/>
      <c r="Y13" s="340"/>
      <c r="Z13" s="340"/>
      <c r="AA13" s="340"/>
      <c r="AB13" s="340"/>
      <c r="AC13" s="340"/>
      <c r="AD13" s="340"/>
      <c r="AE13" s="340"/>
      <c r="AF13" s="340"/>
      <c r="AG13" s="204"/>
      <c r="AH13" s="204"/>
      <c r="AI13" s="204"/>
      <c r="AJ13" s="290"/>
      <c r="AK13" s="290"/>
      <c r="AL13" s="290"/>
      <c r="AM13" s="290"/>
      <c r="AN13" s="291"/>
    </row>
    <row r="14" spans="1:43" ht="18" customHeight="1">
      <c r="B14" s="195">
        <v>4</v>
      </c>
      <c r="C14" s="196"/>
      <c r="D14" s="202">
        <v>0.45833333333333331</v>
      </c>
      <c r="E14" s="202">
        <v>0.4375</v>
      </c>
      <c r="F14" s="202"/>
      <c r="G14" s="204"/>
      <c r="H14" s="204"/>
      <c r="I14" s="204"/>
      <c r="J14" s="307" t="e">
        <f>G27</f>
        <v>#REF!</v>
      </c>
      <c r="K14" s="308"/>
      <c r="L14" s="308"/>
      <c r="M14" s="308"/>
      <c r="N14" s="308"/>
      <c r="O14" s="308"/>
      <c r="P14" s="308"/>
      <c r="Q14" s="308"/>
      <c r="R14" s="217" t="str">
        <f t="shared" ref="R14" si="5">IF(OR(T14="",T15=""),"",T14+T15)</f>
        <v/>
      </c>
      <c r="S14" s="210"/>
      <c r="T14" s="24"/>
      <c r="U14" s="25" t="s">
        <v>8</v>
      </c>
      <c r="V14" s="24"/>
      <c r="W14" s="217" t="str">
        <f t="shared" ref="W14" si="6">IF(OR(V14="",V15=""),"",V14+V15)</f>
        <v/>
      </c>
      <c r="X14" s="217"/>
      <c r="Y14" s="307" t="e">
        <f>G29</f>
        <v>#REF!</v>
      </c>
      <c r="Z14" s="308"/>
      <c r="AA14" s="308"/>
      <c r="AB14" s="308"/>
      <c r="AC14" s="308"/>
      <c r="AD14" s="308"/>
      <c r="AE14" s="308"/>
      <c r="AF14" s="308"/>
      <c r="AG14" s="204"/>
      <c r="AH14" s="204"/>
      <c r="AI14" s="204"/>
      <c r="AJ14" s="290" t="e">
        <f t="shared" ref="AJ14" ca="1" si="7">DBCS(INDIRECT("組合せタイムスケジュール!d"&amp;(ROW())/2+10))</f>
        <v>#REF!</v>
      </c>
      <c r="AK14" s="290"/>
      <c r="AL14" s="290"/>
      <c r="AM14" s="290"/>
      <c r="AN14" s="291"/>
    </row>
    <row r="15" spans="1:43" ht="18" customHeight="1">
      <c r="B15" s="197"/>
      <c r="C15" s="198"/>
      <c r="D15" s="202"/>
      <c r="E15" s="202"/>
      <c r="F15" s="202"/>
      <c r="G15" s="204"/>
      <c r="H15" s="204"/>
      <c r="I15" s="204"/>
      <c r="J15" s="340"/>
      <c r="K15" s="340"/>
      <c r="L15" s="340"/>
      <c r="M15" s="340"/>
      <c r="N15" s="340"/>
      <c r="O15" s="340"/>
      <c r="P15" s="340"/>
      <c r="Q15" s="340"/>
      <c r="R15" s="210"/>
      <c r="S15" s="210"/>
      <c r="T15" s="22"/>
      <c r="U15" s="23" t="s">
        <v>8</v>
      </c>
      <c r="V15" s="22"/>
      <c r="W15" s="217"/>
      <c r="X15" s="217"/>
      <c r="Y15" s="340"/>
      <c r="Z15" s="340"/>
      <c r="AA15" s="340"/>
      <c r="AB15" s="340"/>
      <c r="AC15" s="340"/>
      <c r="AD15" s="340"/>
      <c r="AE15" s="340"/>
      <c r="AF15" s="340"/>
      <c r="AG15" s="204"/>
      <c r="AH15" s="204"/>
      <c r="AI15" s="204"/>
      <c r="AJ15" s="290"/>
      <c r="AK15" s="290"/>
      <c r="AL15" s="290"/>
      <c r="AM15" s="290"/>
      <c r="AN15" s="291"/>
    </row>
    <row r="16" spans="1:43" ht="18" customHeight="1">
      <c r="B16" s="195">
        <v>5</v>
      </c>
      <c r="C16" s="196"/>
      <c r="D16" s="202">
        <v>0.4861111111111111</v>
      </c>
      <c r="E16" s="202">
        <v>0.4375</v>
      </c>
      <c r="F16" s="202"/>
      <c r="G16" s="204"/>
      <c r="H16" s="204"/>
      <c r="I16" s="204"/>
      <c r="J16" s="307" t="str">
        <f>G23</f>
        <v>ＦＣグランディールＳ</v>
      </c>
      <c r="K16" s="308"/>
      <c r="L16" s="308"/>
      <c r="M16" s="308"/>
      <c r="N16" s="308"/>
      <c r="O16" s="308"/>
      <c r="P16" s="308"/>
      <c r="Q16" s="308"/>
      <c r="R16" s="217" t="str">
        <f t="shared" ref="R16" si="8">IF(OR(T16="",T17=""),"",T16+T17)</f>
        <v/>
      </c>
      <c r="S16" s="210"/>
      <c r="T16" s="24"/>
      <c r="U16" s="25" t="s">
        <v>8</v>
      </c>
      <c r="V16" s="24"/>
      <c r="W16" s="217" t="str">
        <f t="shared" ref="W16" si="9">IF(OR(V16="",V17=""),"",V16+V17)</f>
        <v/>
      </c>
      <c r="X16" s="217"/>
      <c r="Y16" s="307" t="str">
        <f>G24</f>
        <v>カテット白沢ＳＳ</v>
      </c>
      <c r="Z16" s="308"/>
      <c r="AA16" s="308"/>
      <c r="AB16" s="308"/>
      <c r="AC16" s="308"/>
      <c r="AD16" s="308"/>
      <c r="AE16" s="308"/>
      <c r="AF16" s="308"/>
      <c r="AG16" s="204"/>
      <c r="AH16" s="204"/>
      <c r="AI16" s="204"/>
      <c r="AJ16" s="290" t="e">
        <f t="shared" ref="AJ16" ca="1" si="10">DBCS(INDIRECT("組合せタイムスケジュール!d"&amp;(ROW())/2+10))</f>
        <v>#REF!</v>
      </c>
      <c r="AK16" s="290"/>
      <c r="AL16" s="290"/>
      <c r="AM16" s="290"/>
      <c r="AN16" s="291"/>
    </row>
    <row r="17" spans="2:41" ht="18" customHeight="1">
      <c r="B17" s="197"/>
      <c r="C17" s="198"/>
      <c r="D17" s="202"/>
      <c r="E17" s="202"/>
      <c r="F17" s="202"/>
      <c r="G17" s="204"/>
      <c r="H17" s="204"/>
      <c r="I17" s="204"/>
      <c r="J17" s="340"/>
      <c r="K17" s="340"/>
      <c r="L17" s="340"/>
      <c r="M17" s="340"/>
      <c r="N17" s="340"/>
      <c r="O17" s="340"/>
      <c r="P17" s="340"/>
      <c r="Q17" s="340"/>
      <c r="R17" s="210"/>
      <c r="S17" s="210"/>
      <c r="T17" s="22"/>
      <c r="U17" s="23" t="s">
        <v>8</v>
      </c>
      <c r="V17" s="22"/>
      <c r="W17" s="217"/>
      <c r="X17" s="217"/>
      <c r="Y17" s="340"/>
      <c r="Z17" s="340"/>
      <c r="AA17" s="340"/>
      <c r="AB17" s="340"/>
      <c r="AC17" s="340"/>
      <c r="AD17" s="340"/>
      <c r="AE17" s="340"/>
      <c r="AF17" s="340"/>
      <c r="AG17" s="204"/>
      <c r="AH17" s="204"/>
      <c r="AI17" s="204"/>
      <c r="AJ17" s="290"/>
      <c r="AK17" s="290"/>
      <c r="AL17" s="290"/>
      <c r="AM17" s="290"/>
      <c r="AN17" s="291"/>
    </row>
    <row r="18" spans="2:41" ht="18" customHeight="1">
      <c r="B18" s="195">
        <v>6</v>
      </c>
      <c r="C18" s="196"/>
      <c r="D18" s="202">
        <v>0.51388888888888895</v>
      </c>
      <c r="E18" s="202">
        <v>0.4375</v>
      </c>
      <c r="F18" s="202"/>
      <c r="G18" s="204"/>
      <c r="H18" s="204"/>
      <c r="I18" s="204"/>
      <c r="J18" s="307" t="e">
        <f>G28</f>
        <v>#REF!</v>
      </c>
      <c r="K18" s="308"/>
      <c r="L18" s="308"/>
      <c r="M18" s="308"/>
      <c r="N18" s="308"/>
      <c r="O18" s="308"/>
      <c r="P18" s="308"/>
      <c r="Q18" s="308"/>
      <c r="R18" s="217" t="str">
        <f t="shared" ref="R18" si="11">IF(OR(T18="",T19=""),"",T18+T19)</f>
        <v/>
      </c>
      <c r="S18" s="210"/>
      <c r="T18" s="24"/>
      <c r="U18" s="25" t="s">
        <v>8</v>
      </c>
      <c r="V18" s="24"/>
      <c r="W18" s="217" t="str">
        <f t="shared" ref="W18" si="12">IF(OR(V18="",V19=""),"",V18+V19)</f>
        <v/>
      </c>
      <c r="X18" s="217"/>
      <c r="Y18" s="307" t="e">
        <f>G29</f>
        <v>#REF!</v>
      </c>
      <c r="Z18" s="308"/>
      <c r="AA18" s="308"/>
      <c r="AB18" s="308"/>
      <c r="AC18" s="308"/>
      <c r="AD18" s="308"/>
      <c r="AE18" s="308"/>
      <c r="AF18" s="308"/>
      <c r="AG18" s="204"/>
      <c r="AH18" s="204"/>
      <c r="AI18" s="204"/>
      <c r="AJ18" s="290" t="e">
        <f t="shared" ref="AJ18" ca="1" si="13">DBCS(INDIRECT("組合せタイムスケジュール!d"&amp;(ROW())/2+10))</f>
        <v>#REF!</v>
      </c>
      <c r="AK18" s="290"/>
      <c r="AL18" s="290"/>
      <c r="AM18" s="290"/>
      <c r="AN18" s="291"/>
    </row>
    <row r="19" spans="2:41" ht="18" customHeight="1" thickBot="1">
      <c r="B19" s="213"/>
      <c r="C19" s="214"/>
      <c r="D19" s="221"/>
      <c r="E19" s="221"/>
      <c r="F19" s="221"/>
      <c r="G19" s="218"/>
      <c r="H19" s="218"/>
      <c r="I19" s="218"/>
      <c r="J19" s="309"/>
      <c r="K19" s="309"/>
      <c r="L19" s="309"/>
      <c r="M19" s="309"/>
      <c r="N19" s="309"/>
      <c r="O19" s="309"/>
      <c r="P19" s="309"/>
      <c r="Q19" s="309"/>
      <c r="R19" s="223"/>
      <c r="S19" s="223"/>
      <c r="T19" s="26"/>
      <c r="U19" s="27" t="s">
        <v>8</v>
      </c>
      <c r="V19" s="26"/>
      <c r="W19" s="224"/>
      <c r="X19" s="224"/>
      <c r="Y19" s="309"/>
      <c r="Z19" s="309"/>
      <c r="AA19" s="309"/>
      <c r="AB19" s="309"/>
      <c r="AC19" s="309"/>
      <c r="AD19" s="309"/>
      <c r="AE19" s="309"/>
      <c r="AF19" s="309"/>
      <c r="AG19" s="218"/>
      <c r="AH19" s="218"/>
      <c r="AI19" s="218"/>
      <c r="AJ19" s="292"/>
      <c r="AK19" s="292"/>
      <c r="AL19" s="292"/>
      <c r="AM19" s="292"/>
      <c r="AN19" s="293"/>
    </row>
    <row r="20" spans="2:41" ht="18" customHeight="1" thickBot="1">
      <c r="D20" s="4"/>
      <c r="E20" s="4"/>
    </row>
    <row r="21" spans="2:41" ht="24" customHeight="1" thickBot="1">
      <c r="E21" s="269" t="s">
        <v>17</v>
      </c>
      <c r="F21" s="270"/>
      <c r="G21" s="270"/>
      <c r="H21" s="270"/>
      <c r="I21" s="270"/>
      <c r="J21" s="270"/>
      <c r="K21" s="270"/>
      <c r="L21" s="270"/>
      <c r="M21" s="270"/>
      <c r="N21" s="270"/>
      <c r="O21" s="271"/>
      <c r="P21" s="225" t="str">
        <f>G22</f>
        <v>ともぞうＳＣ</v>
      </c>
      <c r="Q21" s="225"/>
      <c r="R21" s="225"/>
      <c r="S21" s="225"/>
      <c r="T21" s="225"/>
      <c r="U21" s="225" t="str">
        <f>G23</f>
        <v>ＦＣグランディールＳ</v>
      </c>
      <c r="V21" s="225"/>
      <c r="W21" s="225"/>
      <c r="X21" s="225"/>
      <c r="Y21" s="225"/>
      <c r="Z21" s="225" t="str">
        <f>G24</f>
        <v>カテット白沢ＳＳ</v>
      </c>
      <c r="AA21" s="225"/>
      <c r="AB21" s="225"/>
      <c r="AC21" s="225"/>
      <c r="AD21" s="225"/>
      <c r="AE21" s="244" t="s">
        <v>19</v>
      </c>
      <c r="AF21" s="244"/>
      <c r="AG21" s="244" t="s">
        <v>21</v>
      </c>
      <c r="AH21" s="244"/>
      <c r="AI21" s="244" t="s">
        <v>20</v>
      </c>
      <c r="AJ21" s="244"/>
      <c r="AK21" s="244" t="s">
        <v>22</v>
      </c>
      <c r="AL21" s="245"/>
    </row>
    <row r="22" spans="2:41" ht="24" customHeight="1">
      <c r="E22" s="316">
        <v>1</v>
      </c>
      <c r="F22" s="317"/>
      <c r="G22" s="176" t="str">
        <f>VLOOKUP(E22,'５月２２日'!$D$11:$E$16,1*$AQ$1+1,FALSE)</f>
        <v>ともぞうＳＣ</v>
      </c>
      <c r="H22" s="176"/>
      <c r="I22" s="176"/>
      <c r="J22" s="176"/>
      <c r="K22" s="176"/>
      <c r="L22" s="176"/>
      <c r="M22" s="176"/>
      <c r="N22" s="176"/>
      <c r="O22" s="176"/>
      <c r="P22" s="47"/>
      <c r="Q22" s="48"/>
      <c r="R22" s="48"/>
      <c r="S22" s="49"/>
      <c r="T22" s="50"/>
      <c r="U22" s="318" t="str">
        <f>IF(OR(W22="",Y22=""),IF(W22&gt;Y22,"〇",IF(W22&lt;Y22,"●",IF(W22=Y22,"△"))))</f>
        <v>△</v>
      </c>
      <c r="V22" s="319"/>
      <c r="W22" s="51" t="str">
        <f>R8</f>
        <v/>
      </c>
      <c r="X22" s="52" t="s">
        <v>18</v>
      </c>
      <c r="Y22" s="53" t="str">
        <f>W8</f>
        <v/>
      </c>
      <c r="Z22" s="318" t="str">
        <f>IF(OR(AB22="",AD22=""),IF(AB22&gt;AD22,"〇",IF(AB22&lt;AD22,"●",IF(AB22=AD22,"△"))))</f>
        <v>△</v>
      </c>
      <c r="AA22" s="319"/>
      <c r="AB22" s="51" t="str">
        <f>R16</f>
        <v/>
      </c>
      <c r="AC22" s="52" t="s">
        <v>18</v>
      </c>
      <c r="AD22" s="53" t="str">
        <f>W16</f>
        <v/>
      </c>
      <c r="AE22" s="203">
        <f>COUNTIF(P22:AD22,"〇")*3+COUNTIF(P22:AD22,"△")</f>
        <v>2</v>
      </c>
      <c r="AF22" s="203"/>
      <c r="AG22" s="320">
        <f>SUM(R22,W22,AB22)-SUM(T22,Y22,AD22)</f>
        <v>0</v>
      </c>
      <c r="AH22" s="203"/>
      <c r="AI22" s="320">
        <f>SUM(R22,W22,AB22)</f>
        <v>0</v>
      </c>
      <c r="AJ22" s="203"/>
      <c r="AK22" s="203">
        <f>RANK(AO22,$AO$22:$AO$24)</f>
        <v>1</v>
      </c>
      <c r="AL22" s="314"/>
      <c r="AO22" s="3">
        <f>AE22*10000+AG22*1000+AI22*100</f>
        <v>20000</v>
      </c>
    </row>
    <row r="23" spans="2:41" ht="24" customHeight="1">
      <c r="E23" s="185">
        <v>2</v>
      </c>
      <c r="F23" s="186"/>
      <c r="G23" s="176" t="str">
        <f>VLOOKUP(E23,'５月２２日'!$D$11:$E$16,1*$AQ$1+1,FALSE)</f>
        <v>ＦＣグランディールＳ</v>
      </c>
      <c r="H23" s="176"/>
      <c r="I23" s="176"/>
      <c r="J23" s="176"/>
      <c r="K23" s="176"/>
      <c r="L23" s="176"/>
      <c r="M23" s="176"/>
      <c r="N23" s="176"/>
      <c r="O23" s="176"/>
      <c r="P23" s="253" t="str">
        <f>IF(OR(R23="",T23=""),IF(R23&gt;T23,"〇",IF(R23&lt;T23,"●",IF(R23=T23,"△"))))</f>
        <v>△</v>
      </c>
      <c r="Q23" s="254"/>
      <c r="R23" s="18" t="str">
        <f>Y22</f>
        <v/>
      </c>
      <c r="S23" s="28" t="s">
        <v>18</v>
      </c>
      <c r="T23" s="19" t="str">
        <f>W22</f>
        <v/>
      </c>
      <c r="U23" s="8"/>
      <c r="V23" s="9"/>
      <c r="W23" s="9"/>
      <c r="X23" s="9"/>
      <c r="Y23" s="10"/>
      <c r="Z23" s="253" t="str">
        <f>IF(OR(AB23="",AD23=""),IF(AB23&gt;AD23,"〇",IF(AB23&lt;AD23,"●",IF(AB23=AD23,"△"))))</f>
        <v>△</v>
      </c>
      <c r="AA23" s="254"/>
      <c r="AB23" s="18" t="str">
        <f>W12</f>
        <v/>
      </c>
      <c r="AC23" s="28" t="s">
        <v>18</v>
      </c>
      <c r="AD23" s="19" t="str">
        <f>R12</f>
        <v/>
      </c>
      <c r="AE23" s="204">
        <f>COUNTIF(P23:AD23,"〇")*3+COUNTIF(P23:AD23,"△")</f>
        <v>2</v>
      </c>
      <c r="AF23" s="204"/>
      <c r="AG23" s="300">
        <f>SUM(R23,W23,AB23)-SUM(T23,Y23,AD23)</f>
        <v>0</v>
      </c>
      <c r="AH23" s="204"/>
      <c r="AI23" s="300">
        <f>SUM(R23,W23,AB23)</f>
        <v>0</v>
      </c>
      <c r="AJ23" s="204"/>
      <c r="AK23" s="204">
        <f>RANK(AO23,$AO$22:$AO$24)</f>
        <v>1</v>
      </c>
      <c r="AL23" s="241"/>
      <c r="AO23" s="3">
        <f>AE23*10000+AG23*1000+AI23*100</f>
        <v>20000</v>
      </c>
    </row>
    <row r="24" spans="2:41" ht="24" customHeight="1" thickBot="1">
      <c r="E24" s="312">
        <v>3</v>
      </c>
      <c r="F24" s="313"/>
      <c r="G24" s="181" t="str">
        <f>VLOOKUP(E24,'５月２２日'!$D$11:$E$16,1*$AQ$1+1,FALSE)</f>
        <v>カテット白沢ＳＳ</v>
      </c>
      <c r="H24" s="181"/>
      <c r="I24" s="181"/>
      <c r="J24" s="181"/>
      <c r="K24" s="181"/>
      <c r="L24" s="181"/>
      <c r="M24" s="181"/>
      <c r="N24" s="181"/>
      <c r="O24" s="181"/>
      <c r="P24" s="273" t="str">
        <f>IF(OR(R24="",T24=""),IF(R24&gt;T24,"〇",IF(R24&lt;T24,"●",IF(R24=T24,"△"))))</f>
        <v>△</v>
      </c>
      <c r="Q24" s="277"/>
      <c r="R24" s="34" t="str">
        <f>AD22</f>
        <v/>
      </c>
      <c r="S24" s="35" t="s">
        <v>18</v>
      </c>
      <c r="T24" s="36" t="str">
        <f>AB22</f>
        <v/>
      </c>
      <c r="U24" s="273" t="str">
        <f>IF(OR(W24="",Y24=""),IF(W24&gt;Y24,"〇",IF(W24&lt;Y24,"●",IF(W24=Y24,"△"))))</f>
        <v>△</v>
      </c>
      <c r="V24" s="277"/>
      <c r="W24" s="34" t="str">
        <f>AD23</f>
        <v/>
      </c>
      <c r="X24" s="35" t="s">
        <v>18</v>
      </c>
      <c r="Y24" s="36" t="str">
        <f>AB23</f>
        <v/>
      </c>
      <c r="Z24" s="37"/>
      <c r="AA24" s="38"/>
      <c r="AB24" s="38"/>
      <c r="AC24" s="38"/>
      <c r="AD24" s="39"/>
      <c r="AE24" s="218">
        <f>COUNTIF(P24:AD24,"〇")*3+COUNTIF(P24:AD24,"△")</f>
        <v>2</v>
      </c>
      <c r="AF24" s="218"/>
      <c r="AG24" s="272">
        <f>SUM(R24,W24,AB24)-SUM(T24,Y24,AD24)</f>
        <v>0</v>
      </c>
      <c r="AH24" s="218"/>
      <c r="AI24" s="272">
        <f>SUM(R24,W24,AB24)</f>
        <v>0</v>
      </c>
      <c r="AJ24" s="218"/>
      <c r="AK24" s="218">
        <f>RANK(AO24,$AO$22:$AO$24)</f>
        <v>1</v>
      </c>
      <c r="AL24" s="243"/>
      <c r="AO24" s="3">
        <f>AE24*10000+AG24*1000+AI24*100</f>
        <v>20000</v>
      </c>
    </row>
    <row r="25" spans="2:41" ht="24" customHeight="1" thickBot="1"/>
    <row r="26" spans="2:41" ht="18" customHeight="1" thickBot="1">
      <c r="B26" s="4"/>
      <c r="C26" s="4"/>
      <c r="E26" s="269" t="s">
        <v>24</v>
      </c>
      <c r="F26" s="270"/>
      <c r="G26" s="270"/>
      <c r="H26" s="270"/>
      <c r="I26" s="270"/>
      <c r="J26" s="270"/>
      <c r="K26" s="270"/>
      <c r="L26" s="270"/>
      <c r="M26" s="270"/>
      <c r="N26" s="270"/>
      <c r="O26" s="271"/>
      <c r="P26" s="225" t="e">
        <f>G27</f>
        <v>#REF!</v>
      </c>
      <c r="Q26" s="225"/>
      <c r="R26" s="225"/>
      <c r="S26" s="225"/>
      <c r="T26" s="225"/>
      <c r="U26" s="225" t="e">
        <f>G28</f>
        <v>#REF!</v>
      </c>
      <c r="V26" s="225"/>
      <c r="W26" s="225"/>
      <c r="X26" s="225"/>
      <c r="Y26" s="225"/>
      <c r="Z26" s="225" t="e">
        <f>G29</f>
        <v>#REF!</v>
      </c>
      <c r="AA26" s="225"/>
      <c r="AB26" s="225"/>
      <c r="AC26" s="225"/>
      <c r="AD26" s="225"/>
      <c r="AE26" s="244" t="s">
        <v>19</v>
      </c>
      <c r="AF26" s="244"/>
      <c r="AG26" s="244" t="s">
        <v>21</v>
      </c>
      <c r="AH26" s="244"/>
      <c r="AI26" s="244" t="s">
        <v>20</v>
      </c>
      <c r="AJ26" s="244"/>
      <c r="AK26" s="244" t="s">
        <v>22</v>
      </c>
      <c r="AL26" s="245"/>
      <c r="AN26" s="4"/>
      <c r="AO26" s="4"/>
    </row>
    <row r="27" spans="2:41" ht="24" customHeight="1">
      <c r="B27" s="4"/>
      <c r="E27" s="316">
        <v>1</v>
      </c>
      <c r="F27" s="317"/>
      <c r="G27" s="176" t="e">
        <f>VLOOKUP(E27,'５月２２日'!#REF!,1*$AQ$1+1,FALSE)</f>
        <v>#REF!</v>
      </c>
      <c r="H27" s="176"/>
      <c r="I27" s="176"/>
      <c r="J27" s="176"/>
      <c r="K27" s="176"/>
      <c r="L27" s="176"/>
      <c r="M27" s="176"/>
      <c r="N27" s="176"/>
      <c r="O27" s="176"/>
      <c r="P27" s="47"/>
      <c r="Q27" s="48"/>
      <c r="R27" s="48"/>
      <c r="S27" s="49"/>
      <c r="T27" s="50"/>
      <c r="U27" s="318" t="str">
        <f>IF(OR(W27="",Y27=""),IF(W27&gt;Y27,"〇",IF(W27&lt;Y27,"●",IF(W27=Y27,"△"))))</f>
        <v>△</v>
      </c>
      <c r="V27" s="319"/>
      <c r="W27" s="51" t="str">
        <f>R10</f>
        <v/>
      </c>
      <c r="X27" s="52" t="s">
        <v>18</v>
      </c>
      <c r="Y27" s="53" t="str">
        <f>W10</f>
        <v/>
      </c>
      <c r="Z27" s="318" t="str">
        <f>IF(OR(AB27="",AD27=""),IF(AB27&gt;AD27,"〇",IF(AB27&lt;AD27,"●",IF(AB27=AD27,"△"))))</f>
        <v>△</v>
      </c>
      <c r="AA27" s="319"/>
      <c r="AB27" s="51" t="str">
        <f>R14</f>
        <v/>
      </c>
      <c r="AC27" s="52" t="s">
        <v>18</v>
      </c>
      <c r="AD27" s="53" t="str">
        <f>W14</f>
        <v/>
      </c>
      <c r="AE27" s="203">
        <f>COUNTIF(P27:AD27,"〇")*3+COUNTIF(P27:AD27,"△")</f>
        <v>2</v>
      </c>
      <c r="AF27" s="203"/>
      <c r="AG27" s="320">
        <f>SUM(R27,W27,AB27)-SUM(T27,Y27,AD27)</f>
        <v>0</v>
      </c>
      <c r="AH27" s="203"/>
      <c r="AI27" s="320">
        <f>SUM(R27,W27,AB27)</f>
        <v>0</v>
      </c>
      <c r="AJ27" s="203"/>
      <c r="AK27" s="203">
        <f>RANK(AO27,$AO$22:$AO$25)</f>
        <v>1</v>
      </c>
      <c r="AL27" s="314"/>
      <c r="AO27" s="3">
        <f>AE27*10000+AG27*1000+AI27*100</f>
        <v>20000</v>
      </c>
    </row>
    <row r="28" spans="2:41" ht="24" customHeight="1">
      <c r="B28" s="4"/>
      <c r="E28" s="185">
        <v>2</v>
      </c>
      <c r="F28" s="186"/>
      <c r="G28" s="176" t="e">
        <f>VLOOKUP(E28,'５月２２日'!#REF!,1*$AQ$1+1,FALSE)</f>
        <v>#REF!</v>
      </c>
      <c r="H28" s="176"/>
      <c r="I28" s="176"/>
      <c r="J28" s="176"/>
      <c r="K28" s="176"/>
      <c r="L28" s="176"/>
      <c r="M28" s="176"/>
      <c r="N28" s="176"/>
      <c r="O28" s="176"/>
      <c r="P28" s="253" t="str">
        <f>IF(OR(R28="",T28=""),IF(R28&gt;T28,"〇",IF(R28&lt;T28,"●",IF(R28=T28,"△"))))</f>
        <v>△</v>
      </c>
      <c r="Q28" s="254"/>
      <c r="R28" s="18" t="str">
        <f>Y27</f>
        <v/>
      </c>
      <c r="S28" s="28" t="s">
        <v>18</v>
      </c>
      <c r="T28" s="19" t="str">
        <f>W27</f>
        <v/>
      </c>
      <c r="U28" s="8"/>
      <c r="V28" s="9"/>
      <c r="W28" s="9"/>
      <c r="X28" s="9"/>
      <c r="Y28" s="10"/>
      <c r="Z28" s="253" t="str">
        <f>IF(OR(AB28="",AD28=""),IF(AB28&gt;AD28,"〇",IF(AB28&lt;AD28,"●",IF(AB28=AD28,"△"))))</f>
        <v>△</v>
      </c>
      <c r="AA28" s="254"/>
      <c r="AB28" s="18" t="str">
        <f>R18</f>
        <v/>
      </c>
      <c r="AC28" s="28" t="s">
        <v>18</v>
      </c>
      <c r="AD28" s="19" t="str">
        <f>W18</f>
        <v/>
      </c>
      <c r="AE28" s="204">
        <f>COUNTIF(P28:AD28,"〇")*3+COUNTIF(P28:AD28,"△")</f>
        <v>2</v>
      </c>
      <c r="AF28" s="204"/>
      <c r="AG28" s="300">
        <f>SUM(R28,W28,AB28)-SUM(T28,Y28,AD28)</f>
        <v>0</v>
      </c>
      <c r="AH28" s="204"/>
      <c r="AI28" s="300">
        <f>SUM(R28,W28,AB28)</f>
        <v>0</v>
      </c>
      <c r="AJ28" s="204"/>
      <c r="AK28" s="204">
        <f>RANK(AO28,$AO$22:$AO$25)</f>
        <v>1</v>
      </c>
      <c r="AL28" s="241"/>
      <c r="AO28" s="3">
        <f>AE28*10000+AG28*1000+AI28*100</f>
        <v>20000</v>
      </c>
    </row>
    <row r="29" spans="2:41" ht="24" customHeight="1" thickBot="1">
      <c r="B29" s="4"/>
      <c r="E29" s="312">
        <v>3</v>
      </c>
      <c r="F29" s="313"/>
      <c r="G29" s="342" t="e">
        <f>VLOOKUP(E29,'５月２２日'!#REF!,1*$AQ$1+1,FALSE)</f>
        <v>#REF!</v>
      </c>
      <c r="H29" s="342"/>
      <c r="I29" s="342"/>
      <c r="J29" s="342"/>
      <c r="K29" s="342"/>
      <c r="L29" s="342"/>
      <c r="M29" s="342"/>
      <c r="N29" s="342"/>
      <c r="O29" s="342"/>
      <c r="P29" s="273" t="str">
        <f>IF(OR(R29="",T29=""),IF(R29&gt;T29,"〇",IF(R29&lt;T29,"●",IF(R29=T29,"△"))))</f>
        <v>△</v>
      </c>
      <c r="Q29" s="277"/>
      <c r="R29" s="34" t="str">
        <f>AD27</f>
        <v/>
      </c>
      <c r="S29" s="35" t="s">
        <v>18</v>
      </c>
      <c r="T29" s="36" t="str">
        <f>AB27</f>
        <v/>
      </c>
      <c r="U29" s="273" t="str">
        <f>IF(OR(W29="",Y29=""),IF(W29&gt;Y29,"〇",IF(W29&lt;Y29,"●",IF(W29=Y29,"△"))))</f>
        <v>△</v>
      </c>
      <c r="V29" s="277"/>
      <c r="W29" s="34" t="str">
        <f>AD28</f>
        <v/>
      </c>
      <c r="X29" s="35" t="s">
        <v>18</v>
      </c>
      <c r="Y29" s="36" t="str">
        <f>AB28</f>
        <v/>
      </c>
      <c r="Z29" s="37"/>
      <c r="AA29" s="38"/>
      <c r="AB29" s="38"/>
      <c r="AC29" s="38"/>
      <c r="AD29" s="39"/>
      <c r="AE29" s="218">
        <f>COUNTIF(P29:AD29,"〇")*3+COUNTIF(P29:AD29,"△")</f>
        <v>2</v>
      </c>
      <c r="AF29" s="218"/>
      <c r="AG29" s="272">
        <f>SUM(R29,W29,AB29)-SUM(T29,Y29,AD29)</f>
        <v>0</v>
      </c>
      <c r="AH29" s="218"/>
      <c r="AI29" s="272">
        <f>SUM(R29,W29,AB29)</f>
        <v>0</v>
      </c>
      <c r="AJ29" s="218"/>
      <c r="AK29" s="218">
        <f>RANK(AO29,$AO$22:$AO$25)</f>
        <v>1</v>
      </c>
      <c r="AL29" s="243"/>
      <c r="AO29" s="3">
        <f>AE29*10000+AG29*1000+AI29*100</f>
        <v>20000</v>
      </c>
    </row>
    <row r="30" spans="2:41" ht="24" customHeight="1"/>
    <row r="31" spans="2:41" ht="18" customHeight="1">
      <c r="B31" s="240" t="s">
        <v>15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7"/>
    </row>
    <row r="32" spans="2:41" ht="18" customHeight="1"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</row>
    <row r="33" spans="2:40" ht="18" customHeight="1">
      <c r="C33" s="65" t="s">
        <v>55</v>
      </c>
      <c r="D33" s="65"/>
      <c r="E33" s="65"/>
      <c r="F33" s="65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</row>
    <row r="34" spans="2:40" ht="24" customHeight="1">
      <c r="C34" s="234" t="s">
        <v>1</v>
      </c>
      <c r="D34" s="234"/>
      <c r="E34" s="234"/>
      <c r="F34" s="234"/>
      <c r="G34" s="247">
        <f>'５月２２日'!E18</f>
        <v>0</v>
      </c>
      <c r="H34" s="247"/>
      <c r="I34" s="247"/>
      <c r="J34" s="247"/>
      <c r="K34" s="247"/>
      <c r="L34" s="247"/>
      <c r="M34" s="247"/>
      <c r="N34" s="247"/>
      <c r="O34" s="234" t="s">
        <v>0</v>
      </c>
      <c r="P34" s="234"/>
      <c r="Q34" s="234"/>
      <c r="R34" s="234"/>
      <c r="S34" s="235" t="e">
        <f>'５月２２日'!#REF!</f>
        <v>#REF!</v>
      </c>
      <c r="T34" s="235"/>
      <c r="U34" s="235"/>
      <c r="V34" s="235"/>
      <c r="W34" s="235"/>
      <c r="X34" s="235"/>
      <c r="Y34" s="235"/>
      <c r="Z34" s="235"/>
      <c r="AA34" s="234" t="s">
        <v>4</v>
      </c>
      <c r="AB34" s="234"/>
      <c r="AC34" s="234"/>
      <c r="AD34" s="234"/>
      <c r="AE34" s="236">
        <f>AE4</f>
        <v>44304</v>
      </c>
      <c r="AF34" s="237"/>
      <c r="AG34" s="237"/>
      <c r="AH34" s="237"/>
      <c r="AI34" s="237"/>
      <c r="AJ34" s="237"/>
      <c r="AK34" s="237"/>
      <c r="AL34" s="238">
        <f>AE34</f>
        <v>44304</v>
      </c>
      <c r="AM34" s="239"/>
    </row>
    <row r="35" spans="2:40" ht="12" customHeight="1">
      <c r="U35" s="6"/>
    </row>
    <row r="36" spans="2:40" ht="18" customHeight="1" thickBot="1">
      <c r="B36" s="4" t="s">
        <v>16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2:40" ht="24" customHeight="1" thickBot="1">
      <c r="B37" s="246"/>
      <c r="C37" s="231"/>
      <c r="D37" s="230" t="s">
        <v>5</v>
      </c>
      <c r="E37" s="230"/>
      <c r="F37" s="230"/>
      <c r="G37" s="231" t="s">
        <v>39</v>
      </c>
      <c r="H37" s="231"/>
      <c r="I37" s="231"/>
      <c r="J37" s="230" t="s">
        <v>6</v>
      </c>
      <c r="K37" s="230"/>
      <c r="L37" s="230"/>
      <c r="M37" s="230"/>
      <c r="N37" s="230"/>
      <c r="O37" s="230"/>
      <c r="P37" s="230"/>
      <c r="Q37" s="230"/>
      <c r="R37" s="230" t="s">
        <v>40</v>
      </c>
      <c r="S37" s="230"/>
      <c r="T37" s="230"/>
      <c r="U37" s="230"/>
      <c r="V37" s="230"/>
      <c r="W37" s="230"/>
      <c r="X37" s="230"/>
      <c r="Y37" s="230" t="s">
        <v>6</v>
      </c>
      <c r="Z37" s="230"/>
      <c r="AA37" s="230"/>
      <c r="AB37" s="230"/>
      <c r="AC37" s="230"/>
      <c r="AD37" s="230"/>
      <c r="AE37" s="230"/>
      <c r="AF37" s="230"/>
      <c r="AG37" s="231" t="s">
        <v>39</v>
      </c>
      <c r="AH37" s="231"/>
      <c r="AI37" s="231"/>
      <c r="AJ37" s="231" t="s">
        <v>7</v>
      </c>
      <c r="AK37" s="231"/>
      <c r="AL37" s="231"/>
      <c r="AM37" s="231"/>
      <c r="AN37" s="232"/>
    </row>
    <row r="38" spans="2:40" ht="18" customHeight="1">
      <c r="B38" s="199">
        <v>1</v>
      </c>
      <c r="C38" s="200"/>
      <c r="D38" s="201">
        <v>0.375</v>
      </c>
      <c r="E38" s="201"/>
      <c r="F38" s="201"/>
      <c r="G38" s="203"/>
      <c r="H38" s="203"/>
      <c r="I38" s="203"/>
      <c r="J38" s="338" t="e">
        <f>G50</f>
        <v>#N/A</v>
      </c>
      <c r="K38" s="339"/>
      <c r="L38" s="339"/>
      <c r="M38" s="339"/>
      <c r="N38" s="339"/>
      <c r="O38" s="339"/>
      <c r="P38" s="339"/>
      <c r="Q38" s="339"/>
      <c r="R38" s="208" t="str">
        <f>IF(OR(T38="",T39=""),"",T38+T39)</f>
        <v/>
      </c>
      <c r="S38" s="209"/>
      <c r="T38" s="20"/>
      <c r="U38" s="21" t="s">
        <v>8</v>
      </c>
      <c r="V38" s="20"/>
      <c r="W38" s="208" t="str">
        <f>IF(OR(V38="",V39=""),"",V38+V39)</f>
        <v/>
      </c>
      <c r="X38" s="208"/>
      <c r="Y38" s="304" t="e">
        <f>G51</f>
        <v>#N/A</v>
      </c>
      <c r="Z38" s="305"/>
      <c r="AA38" s="305"/>
      <c r="AB38" s="305"/>
      <c r="AC38" s="305"/>
      <c r="AD38" s="305"/>
      <c r="AE38" s="305"/>
      <c r="AF38" s="305"/>
      <c r="AG38" s="203"/>
      <c r="AH38" s="203"/>
      <c r="AI38" s="203"/>
      <c r="AJ38" s="341" t="e">
        <f ca="1">DBCS(INDIRECT("組合せタイムスケジュール!ｆ"&amp;(ROW())/2-5))</f>
        <v>#REF!</v>
      </c>
      <c r="AK38" s="294"/>
      <c r="AL38" s="294"/>
      <c r="AM38" s="294"/>
      <c r="AN38" s="295"/>
    </row>
    <row r="39" spans="2:40" ht="18" customHeight="1">
      <c r="B39" s="197"/>
      <c r="C39" s="198"/>
      <c r="D39" s="202"/>
      <c r="E39" s="202"/>
      <c r="F39" s="202"/>
      <c r="G39" s="204"/>
      <c r="H39" s="204"/>
      <c r="I39" s="204"/>
      <c r="J39" s="340"/>
      <c r="K39" s="340"/>
      <c r="L39" s="340"/>
      <c r="M39" s="340"/>
      <c r="N39" s="340"/>
      <c r="O39" s="340"/>
      <c r="P39" s="340"/>
      <c r="Q39" s="340"/>
      <c r="R39" s="210"/>
      <c r="S39" s="210"/>
      <c r="T39" s="22"/>
      <c r="U39" s="23" t="s">
        <v>8</v>
      </c>
      <c r="V39" s="22"/>
      <c r="W39" s="217"/>
      <c r="X39" s="217"/>
      <c r="Y39" s="306"/>
      <c r="Z39" s="306"/>
      <c r="AA39" s="306"/>
      <c r="AB39" s="306"/>
      <c r="AC39" s="306"/>
      <c r="AD39" s="306"/>
      <c r="AE39" s="306"/>
      <c r="AF39" s="306"/>
      <c r="AG39" s="204"/>
      <c r="AH39" s="204"/>
      <c r="AI39" s="204"/>
      <c r="AJ39" s="315"/>
      <c r="AK39" s="290"/>
      <c r="AL39" s="290"/>
      <c r="AM39" s="290"/>
      <c r="AN39" s="291"/>
    </row>
    <row r="40" spans="2:40" ht="18" customHeight="1">
      <c r="B40" s="346"/>
      <c r="C40" s="347"/>
      <c r="D40" s="323"/>
      <c r="E40" s="323">
        <v>0.4375</v>
      </c>
      <c r="F40" s="323"/>
      <c r="G40" s="325"/>
      <c r="H40" s="325"/>
      <c r="I40" s="325"/>
      <c r="J40" s="327"/>
      <c r="K40" s="328"/>
      <c r="L40" s="328"/>
      <c r="M40" s="328"/>
      <c r="N40" s="328"/>
      <c r="O40" s="328"/>
      <c r="P40" s="328"/>
      <c r="Q40" s="328"/>
      <c r="R40" s="330" t="str">
        <f t="shared" ref="R40" si="14">IF(OR(T40="",T41=""),"",T40+T41)</f>
        <v/>
      </c>
      <c r="S40" s="331"/>
      <c r="T40" s="66"/>
      <c r="U40" s="67"/>
      <c r="V40" s="66"/>
      <c r="W40" s="330" t="str">
        <f t="shared" ref="W40" si="15">IF(OR(V40="",V41=""),"",V40+V41)</f>
        <v/>
      </c>
      <c r="X40" s="330"/>
      <c r="Y40" s="334"/>
      <c r="Z40" s="335"/>
      <c r="AA40" s="335"/>
      <c r="AB40" s="335"/>
      <c r="AC40" s="335"/>
      <c r="AD40" s="335"/>
      <c r="AE40" s="335"/>
      <c r="AF40" s="335"/>
      <c r="AG40" s="325"/>
      <c r="AH40" s="325"/>
      <c r="AI40" s="325"/>
      <c r="AJ40" s="315" t="e">
        <f t="shared" ref="AJ40" ca="1" si="16">DBCS(INDIRECT("組合せタイムスケジュール!ｆ"&amp;(ROW())/2-5))</f>
        <v>#REF!</v>
      </c>
      <c r="AK40" s="290"/>
      <c r="AL40" s="290"/>
      <c r="AM40" s="290"/>
      <c r="AN40" s="291"/>
    </row>
    <row r="41" spans="2:40" ht="18" customHeight="1">
      <c r="B41" s="348"/>
      <c r="C41" s="349"/>
      <c r="D41" s="324"/>
      <c r="E41" s="324"/>
      <c r="F41" s="324"/>
      <c r="G41" s="326"/>
      <c r="H41" s="326"/>
      <c r="I41" s="326"/>
      <c r="J41" s="329"/>
      <c r="K41" s="329"/>
      <c r="L41" s="329"/>
      <c r="M41" s="329"/>
      <c r="N41" s="329"/>
      <c r="O41" s="329"/>
      <c r="P41" s="329"/>
      <c r="Q41" s="329"/>
      <c r="R41" s="332"/>
      <c r="S41" s="332"/>
      <c r="T41" s="68"/>
      <c r="U41" s="69"/>
      <c r="V41" s="68"/>
      <c r="W41" s="333"/>
      <c r="X41" s="333"/>
      <c r="Y41" s="336"/>
      <c r="Z41" s="336"/>
      <c r="AA41" s="336"/>
      <c r="AB41" s="336"/>
      <c r="AC41" s="336"/>
      <c r="AD41" s="336"/>
      <c r="AE41" s="336"/>
      <c r="AF41" s="336"/>
      <c r="AG41" s="326"/>
      <c r="AH41" s="326"/>
      <c r="AI41" s="326"/>
      <c r="AJ41" s="315"/>
      <c r="AK41" s="290"/>
      <c r="AL41" s="290"/>
      <c r="AM41" s="290"/>
      <c r="AN41" s="291"/>
    </row>
    <row r="42" spans="2:40" ht="18" customHeight="1">
      <c r="B42" s="195">
        <v>2</v>
      </c>
      <c r="C42" s="196"/>
      <c r="D42" s="202">
        <v>0.43055555555555558</v>
      </c>
      <c r="E42" s="202">
        <v>0.4375</v>
      </c>
      <c r="F42" s="202"/>
      <c r="G42" s="204"/>
      <c r="H42" s="204"/>
      <c r="I42" s="204"/>
      <c r="J42" s="307" t="e">
        <f>G50</f>
        <v>#N/A</v>
      </c>
      <c r="K42" s="308"/>
      <c r="L42" s="308"/>
      <c r="M42" s="308"/>
      <c r="N42" s="308"/>
      <c r="O42" s="308"/>
      <c r="P42" s="308"/>
      <c r="Q42" s="308"/>
      <c r="R42" s="217" t="str">
        <f t="shared" ref="R42" si="17">IF(OR(T42="",T43=""),"",T42+T43)</f>
        <v/>
      </c>
      <c r="S42" s="210"/>
      <c r="T42" s="24"/>
      <c r="U42" s="25" t="s">
        <v>8</v>
      </c>
      <c r="V42" s="24"/>
      <c r="W42" s="217" t="str">
        <f t="shared" ref="W42" si="18">IF(OR(V42="",V43=""),"",V42+V43)</f>
        <v/>
      </c>
      <c r="X42" s="217"/>
      <c r="Y42" s="343" t="e">
        <f>G52</f>
        <v>#N/A</v>
      </c>
      <c r="Z42" s="344"/>
      <c r="AA42" s="344"/>
      <c r="AB42" s="344"/>
      <c r="AC42" s="344"/>
      <c r="AD42" s="344"/>
      <c r="AE42" s="344"/>
      <c r="AF42" s="344"/>
      <c r="AG42" s="204"/>
      <c r="AH42" s="204"/>
      <c r="AI42" s="204"/>
      <c r="AJ42" s="315" t="e">
        <f t="shared" ref="AJ42" ca="1" si="19">DBCS(INDIRECT("組合せタイムスケジュール!ｆ"&amp;(ROW())/2-5))</f>
        <v>#REF!</v>
      </c>
      <c r="AK42" s="290"/>
      <c r="AL42" s="290"/>
      <c r="AM42" s="290"/>
      <c r="AN42" s="291"/>
    </row>
    <row r="43" spans="2:40" ht="18" customHeight="1">
      <c r="B43" s="197"/>
      <c r="C43" s="198"/>
      <c r="D43" s="202"/>
      <c r="E43" s="202"/>
      <c r="F43" s="202"/>
      <c r="G43" s="204"/>
      <c r="H43" s="204"/>
      <c r="I43" s="204"/>
      <c r="J43" s="340"/>
      <c r="K43" s="340"/>
      <c r="L43" s="340"/>
      <c r="M43" s="340"/>
      <c r="N43" s="340"/>
      <c r="O43" s="340"/>
      <c r="P43" s="340"/>
      <c r="Q43" s="340"/>
      <c r="R43" s="210"/>
      <c r="S43" s="210"/>
      <c r="T43" s="22"/>
      <c r="U43" s="23" t="s">
        <v>8</v>
      </c>
      <c r="V43" s="22"/>
      <c r="W43" s="217"/>
      <c r="X43" s="217"/>
      <c r="Y43" s="306"/>
      <c r="Z43" s="306"/>
      <c r="AA43" s="306"/>
      <c r="AB43" s="306"/>
      <c r="AC43" s="306"/>
      <c r="AD43" s="306"/>
      <c r="AE43" s="306"/>
      <c r="AF43" s="306"/>
      <c r="AG43" s="204"/>
      <c r="AH43" s="204"/>
      <c r="AI43" s="204"/>
      <c r="AJ43" s="315"/>
      <c r="AK43" s="290"/>
      <c r="AL43" s="290"/>
      <c r="AM43" s="290"/>
      <c r="AN43" s="291"/>
    </row>
    <row r="44" spans="2:40" ht="18" customHeight="1">
      <c r="B44" s="346"/>
      <c r="C44" s="347"/>
      <c r="D44" s="323"/>
      <c r="E44" s="323">
        <v>0.4375</v>
      </c>
      <c r="F44" s="323"/>
      <c r="G44" s="325"/>
      <c r="H44" s="325"/>
      <c r="I44" s="325"/>
      <c r="J44" s="327">
        <f>I50</f>
        <v>0</v>
      </c>
      <c r="K44" s="328"/>
      <c r="L44" s="328"/>
      <c r="M44" s="328"/>
      <c r="N44" s="328"/>
      <c r="O44" s="328"/>
      <c r="P44" s="328"/>
      <c r="Q44" s="328"/>
      <c r="R44" s="330" t="str">
        <f t="shared" ref="R44" si="20">IF(OR(T44="",T45=""),"",T44+T45)</f>
        <v/>
      </c>
      <c r="S44" s="331"/>
      <c r="T44" s="66"/>
      <c r="U44" s="67"/>
      <c r="V44" s="66"/>
      <c r="W44" s="330" t="str">
        <f t="shared" ref="W44" si="21">IF(OR(V44="",V45=""),"",V44+V45)</f>
        <v/>
      </c>
      <c r="X44" s="330"/>
      <c r="Y44" s="334">
        <f>I51</f>
        <v>0</v>
      </c>
      <c r="Z44" s="335"/>
      <c r="AA44" s="335"/>
      <c r="AB44" s="335"/>
      <c r="AC44" s="335"/>
      <c r="AD44" s="335"/>
      <c r="AE44" s="335"/>
      <c r="AF44" s="335"/>
      <c r="AG44" s="325"/>
      <c r="AH44" s="325"/>
      <c r="AI44" s="325"/>
      <c r="AJ44" s="315" t="e">
        <f t="shared" ref="AJ44" ca="1" si="22">DBCS(INDIRECT("組合せタイムスケジュール!ｆ"&amp;(ROW())/2-5))</f>
        <v>#REF!</v>
      </c>
      <c r="AK44" s="290"/>
      <c r="AL44" s="290"/>
      <c r="AM44" s="290"/>
      <c r="AN44" s="291"/>
    </row>
    <row r="45" spans="2:40" ht="18" customHeight="1">
      <c r="B45" s="348"/>
      <c r="C45" s="349"/>
      <c r="D45" s="324"/>
      <c r="E45" s="324"/>
      <c r="F45" s="324"/>
      <c r="G45" s="326"/>
      <c r="H45" s="326"/>
      <c r="I45" s="326"/>
      <c r="J45" s="329"/>
      <c r="K45" s="329"/>
      <c r="L45" s="329"/>
      <c r="M45" s="329"/>
      <c r="N45" s="329"/>
      <c r="O45" s="329"/>
      <c r="P45" s="329"/>
      <c r="Q45" s="329"/>
      <c r="R45" s="332"/>
      <c r="S45" s="332"/>
      <c r="T45" s="68"/>
      <c r="U45" s="69"/>
      <c r="V45" s="68"/>
      <c r="W45" s="333"/>
      <c r="X45" s="333"/>
      <c r="Y45" s="336"/>
      <c r="Z45" s="336"/>
      <c r="AA45" s="336"/>
      <c r="AB45" s="336"/>
      <c r="AC45" s="336"/>
      <c r="AD45" s="336"/>
      <c r="AE45" s="336"/>
      <c r="AF45" s="336"/>
      <c r="AG45" s="326"/>
      <c r="AH45" s="326"/>
      <c r="AI45" s="326"/>
      <c r="AJ45" s="315"/>
      <c r="AK45" s="290"/>
      <c r="AL45" s="290"/>
      <c r="AM45" s="290"/>
      <c r="AN45" s="291"/>
    </row>
    <row r="46" spans="2:40" ht="18" customHeight="1">
      <c r="B46" s="195">
        <v>3</v>
      </c>
      <c r="C46" s="196"/>
      <c r="D46" s="202">
        <v>0.4861111111111111</v>
      </c>
      <c r="E46" s="202"/>
      <c r="F46" s="202"/>
      <c r="G46" s="204"/>
      <c r="H46" s="204"/>
      <c r="I46" s="204"/>
      <c r="J46" s="307" t="e">
        <f>G51</f>
        <v>#N/A</v>
      </c>
      <c r="K46" s="308"/>
      <c r="L46" s="308"/>
      <c r="M46" s="308"/>
      <c r="N46" s="308"/>
      <c r="O46" s="308"/>
      <c r="P46" s="308"/>
      <c r="Q46" s="308"/>
      <c r="R46" s="217" t="str">
        <f t="shared" ref="R46" si="23">IF(OR(T46="",T47=""),"",T46+T47)</f>
        <v/>
      </c>
      <c r="S46" s="210"/>
      <c r="T46" s="24"/>
      <c r="U46" s="25" t="s">
        <v>8</v>
      </c>
      <c r="V46" s="24"/>
      <c r="W46" s="217" t="str">
        <f t="shared" ref="W46" si="24">IF(OR(V46="",V47=""),"",V46+V47)</f>
        <v/>
      </c>
      <c r="X46" s="217"/>
      <c r="Y46" s="343" t="e">
        <f>G52</f>
        <v>#N/A</v>
      </c>
      <c r="Z46" s="344"/>
      <c r="AA46" s="344"/>
      <c r="AB46" s="344"/>
      <c r="AC46" s="344"/>
      <c r="AD46" s="344"/>
      <c r="AE46" s="344"/>
      <c r="AF46" s="344"/>
      <c r="AG46" s="204"/>
      <c r="AH46" s="204"/>
      <c r="AI46" s="204"/>
      <c r="AJ46" s="315" t="e">
        <f t="shared" ref="AJ46" ca="1" si="25">DBCS(INDIRECT("組合せタイムスケジュール!ｆ"&amp;(ROW())/2-5))</f>
        <v>#REF!</v>
      </c>
      <c r="AK46" s="290"/>
      <c r="AL46" s="290"/>
      <c r="AM46" s="290"/>
      <c r="AN46" s="291"/>
    </row>
    <row r="47" spans="2:40" ht="18" customHeight="1" thickBot="1">
      <c r="B47" s="213"/>
      <c r="C47" s="214"/>
      <c r="D47" s="221"/>
      <c r="E47" s="221"/>
      <c r="F47" s="221"/>
      <c r="G47" s="218"/>
      <c r="H47" s="218"/>
      <c r="I47" s="218"/>
      <c r="J47" s="309"/>
      <c r="K47" s="309"/>
      <c r="L47" s="309"/>
      <c r="M47" s="309"/>
      <c r="N47" s="309"/>
      <c r="O47" s="309"/>
      <c r="P47" s="309"/>
      <c r="Q47" s="309"/>
      <c r="R47" s="223"/>
      <c r="S47" s="223"/>
      <c r="T47" s="26"/>
      <c r="U47" s="27" t="s">
        <v>8</v>
      </c>
      <c r="V47" s="26"/>
      <c r="W47" s="224"/>
      <c r="X47" s="224"/>
      <c r="Y47" s="345"/>
      <c r="Z47" s="345"/>
      <c r="AA47" s="345"/>
      <c r="AB47" s="345"/>
      <c r="AC47" s="345"/>
      <c r="AD47" s="345"/>
      <c r="AE47" s="345"/>
      <c r="AF47" s="345"/>
      <c r="AG47" s="218"/>
      <c r="AH47" s="218"/>
      <c r="AI47" s="218"/>
      <c r="AJ47" s="337"/>
      <c r="AK47" s="292"/>
      <c r="AL47" s="292"/>
      <c r="AM47" s="292"/>
      <c r="AN47" s="293"/>
    </row>
    <row r="48" spans="2:40" ht="18" customHeight="1" thickBot="1">
      <c r="D48" s="4"/>
      <c r="E48" s="4"/>
    </row>
    <row r="49" spans="2:41" ht="24" customHeight="1" thickBot="1">
      <c r="E49" s="269" t="s">
        <v>23</v>
      </c>
      <c r="F49" s="270"/>
      <c r="G49" s="270"/>
      <c r="H49" s="270"/>
      <c r="I49" s="270"/>
      <c r="J49" s="270"/>
      <c r="K49" s="270"/>
      <c r="L49" s="270"/>
      <c r="M49" s="270"/>
      <c r="N49" s="270"/>
      <c r="O49" s="271"/>
      <c r="P49" s="225" t="e">
        <f>G50</f>
        <v>#N/A</v>
      </c>
      <c r="Q49" s="225"/>
      <c r="R49" s="225"/>
      <c r="S49" s="225"/>
      <c r="T49" s="225"/>
      <c r="U49" s="225" t="e">
        <f>G51</f>
        <v>#N/A</v>
      </c>
      <c r="V49" s="225"/>
      <c r="W49" s="225"/>
      <c r="X49" s="225"/>
      <c r="Y49" s="225"/>
      <c r="Z49" s="225" t="e">
        <f>G52</f>
        <v>#N/A</v>
      </c>
      <c r="AA49" s="225"/>
      <c r="AB49" s="225"/>
      <c r="AC49" s="225"/>
      <c r="AD49" s="225"/>
      <c r="AE49" s="321" t="s">
        <v>19</v>
      </c>
      <c r="AF49" s="322"/>
      <c r="AG49" s="321" t="s">
        <v>21</v>
      </c>
      <c r="AH49" s="322"/>
      <c r="AI49" s="321" t="s">
        <v>20</v>
      </c>
      <c r="AJ49" s="322"/>
      <c r="AK49" s="244" t="s">
        <v>22</v>
      </c>
      <c r="AL49" s="245"/>
    </row>
    <row r="50" spans="2:41" ht="24" customHeight="1">
      <c r="E50" s="316">
        <v>1</v>
      </c>
      <c r="F50" s="317"/>
      <c r="G50" s="350" t="e">
        <f>VLOOKUP(E50,'５月２２日'!$D$50:$E$51,1*$AQ$1+1,FALSE)</f>
        <v>#N/A</v>
      </c>
      <c r="H50" s="350"/>
      <c r="I50" s="350"/>
      <c r="J50" s="350"/>
      <c r="K50" s="350"/>
      <c r="L50" s="350"/>
      <c r="M50" s="350"/>
      <c r="N50" s="350"/>
      <c r="O50" s="350"/>
      <c r="P50" s="47"/>
      <c r="Q50" s="48"/>
      <c r="R50" s="48"/>
      <c r="S50" s="49"/>
      <c r="T50" s="50"/>
      <c r="U50" s="318" t="str">
        <f>IF(OR(W50="",Y50=""),IF(W50&gt;Y50,"〇",IF(W50&lt;Y50,"●",IF(W50=Y50,"△"))))</f>
        <v>△</v>
      </c>
      <c r="V50" s="319"/>
      <c r="W50" s="51" t="str">
        <f>R38</f>
        <v/>
      </c>
      <c r="X50" s="52" t="s">
        <v>18</v>
      </c>
      <c r="Y50" s="53" t="str">
        <f>W38</f>
        <v/>
      </c>
      <c r="Z50" s="318" t="str">
        <f>IF(OR(AB50="",AD50=""),IF(AB50&gt;AD50,"〇",IF(AB50&lt;AD50,"●",IF(AB50=AD50,"△"))))</f>
        <v>△</v>
      </c>
      <c r="AA50" s="319"/>
      <c r="AB50" s="51" t="str">
        <f>R42</f>
        <v/>
      </c>
      <c r="AC50" s="52" t="s">
        <v>18</v>
      </c>
      <c r="AD50" s="53" t="str">
        <f>W42</f>
        <v/>
      </c>
      <c r="AE50" s="203">
        <f>COUNTIF(P50:AD50,"〇")*3+COUNTIF(P50:AD50,"△")</f>
        <v>2</v>
      </c>
      <c r="AF50" s="203"/>
      <c r="AG50" s="302">
        <f>SUM(R50,W50,AB50)-SUM(T50,Y50,AD50)</f>
        <v>0</v>
      </c>
      <c r="AH50" s="303"/>
      <c r="AI50" s="302">
        <f>SUM(R50,W50,AB50)</f>
        <v>0</v>
      </c>
      <c r="AJ50" s="303"/>
      <c r="AK50" s="203">
        <f>RANK(AO50,$AO$22:$AO$25)</f>
        <v>1</v>
      </c>
      <c r="AL50" s="314"/>
      <c r="AO50" s="3">
        <f>AE50*10000+AG50*1000+AI50*100</f>
        <v>20000</v>
      </c>
    </row>
    <row r="51" spans="2:41" ht="24" customHeight="1">
      <c r="E51" s="185">
        <v>2</v>
      </c>
      <c r="F51" s="186"/>
      <c r="G51" s="301" t="e">
        <f>VLOOKUP(E51,'５月２２日'!$D$50:$E$51,1*$AQ$1+1,FALSE)</f>
        <v>#N/A</v>
      </c>
      <c r="H51" s="301"/>
      <c r="I51" s="301"/>
      <c r="J51" s="301"/>
      <c r="K51" s="301"/>
      <c r="L51" s="301"/>
      <c r="M51" s="301"/>
      <c r="N51" s="301"/>
      <c r="O51" s="301"/>
      <c r="P51" s="253" t="str">
        <f>IF(OR(R51="",T51=""),IF(R51&gt;T51,"〇",IF(R51&lt;T51,"●",IF(R51=T51,"△"))))</f>
        <v>△</v>
      </c>
      <c r="Q51" s="254"/>
      <c r="R51" s="18" t="str">
        <f>Y50</f>
        <v/>
      </c>
      <c r="S51" s="28" t="s">
        <v>18</v>
      </c>
      <c r="T51" s="19" t="str">
        <f>W50</f>
        <v/>
      </c>
      <c r="U51" s="8"/>
      <c r="V51" s="9"/>
      <c r="W51" s="9"/>
      <c r="X51" s="9"/>
      <c r="Y51" s="10"/>
      <c r="Z51" s="253" t="str">
        <f>IF(OR(AB51="",AD51=""),IF(AB51&gt;AD51,"〇",IF(AB51&lt;AD51,"●",IF(AB51=AD51,"△"))))</f>
        <v>△</v>
      </c>
      <c r="AA51" s="254"/>
      <c r="AB51" s="18" t="str">
        <f>R46</f>
        <v/>
      </c>
      <c r="AC51" s="28" t="s">
        <v>18</v>
      </c>
      <c r="AD51" s="19" t="str">
        <f>W46</f>
        <v/>
      </c>
      <c r="AE51" s="204">
        <f t="shared" ref="AE51:AE52" si="26">COUNTIF(P51:AD51,"〇")*3+COUNTIF(P51:AD51,"△")</f>
        <v>2</v>
      </c>
      <c r="AF51" s="204"/>
      <c r="AG51" s="310">
        <f>SUM(R51,W51,AB51)-SUM(T51,Y51,AD51)</f>
        <v>0</v>
      </c>
      <c r="AH51" s="311"/>
      <c r="AI51" s="310">
        <f>SUM(R51,W51,AB51)</f>
        <v>0</v>
      </c>
      <c r="AJ51" s="311"/>
      <c r="AK51" s="204">
        <f>RANK(AO51,$AO$22:$AO$25)</f>
        <v>1</v>
      </c>
      <c r="AL51" s="241"/>
      <c r="AO51" s="3">
        <f>AE51*10000+AG51*1000+AI51*100</f>
        <v>20000</v>
      </c>
    </row>
    <row r="52" spans="2:41" ht="24" customHeight="1" thickBot="1">
      <c r="E52" s="312">
        <v>3</v>
      </c>
      <c r="F52" s="313"/>
      <c r="G52" s="181" t="e">
        <f>VLOOKUP(E52,'５月２２日'!$D$50:$E$51,1*$AQ$1+1,FALSE)</f>
        <v>#N/A</v>
      </c>
      <c r="H52" s="181"/>
      <c r="I52" s="181"/>
      <c r="J52" s="181"/>
      <c r="K52" s="181"/>
      <c r="L52" s="181"/>
      <c r="M52" s="181"/>
      <c r="N52" s="181"/>
      <c r="O52" s="181"/>
      <c r="P52" s="273" t="str">
        <f>IF(OR(R52="",T52=""),IF(R52&gt;T52,"〇",IF(R52&lt;T52,"●",IF(R52=T52,"△"))))</f>
        <v>△</v>
      </c>
      <c r="Q52" s="277"/>
      <c r="R52" s="34" t="str">
        <f>AD50</f>
        <v/>
      </c>
      <c r="S52" s="35" t="s">
        <v>18</v>
      </c>
      <c r="T52" s="36" t="str">
        <f>AB50</f>
        <v/>
      </c>
      <c r="U52" s="273" t="str">
        <f>IF(OR(W52="",Y52=""),IF(W52&gt;Y52,"〇",IF(W52&lt;Y52,"●",IF(W52=Y52,"△"))))</f>
        <v>△</v>
      </c>
      <c r="V52" s="277"/>
      <c r="W52" s="34" t="str">
        <f>AD51</f>
        <v/>
      </c>
      <c r="X52" s="35" t="s">
        <v>18</v>
      </c>
      <c r="Y52" s="36" t="str">
        <f>AB51</f>
        <v/>
      </c>
      <c r="Z52" s="37"/>
      <c r="AA52" s="38"/>
      <c r="AB52" s="38"/>
      <c r="AC52" s="38"/>
      <c r="AD52" s="39"/>
      <c r="AE52" s="218">
        <f t="shared" si="26"/>
        <v>2</v>
      </c>
      <c r="AF52" s="218"/>
      <c r="AG52" s="351">
        <f>SUM(R52,W52,AB52)-SUM(T52,Y52,AD52)</f>
        <v>0</v>
      </c>
      <c r="AH52" s="352"/>
      <c r="AI52" s="351">
        <f>SUM(R52,W52,AB52)</f>
        <v>0</v>
      </c>
      <c r="AJ52" s="352"/>
      <c r="AK52" s="218">
        <f>RANK(AO52,$AO$22:$AO$25)</f>
        <v>1</v>
      </c>
      <c r="AL52" s="243"/>
      <c r="AO52" s="3">
        <f>AE52*10000+AG52*1000+AI52*100</f>
        <v>20000</v>
      </c>
    </row>
    <row r="53" spans="2:41" ht="18" customHeight="1" thickBot="1">
      <c r="B53" s="4"/>
      <c r="C53" s="4"/>
      <c r="AN53" s="4"/>
    </row>
    <row r="54" spans="2:41" ht="24" customHeight="1" thickBot="1">
      <c r="C54" s="192" t="s">
        <v>9</v>
      </c>
      <c r="D54" s="193"/>
      <c r="E54" s="193"/>
      <c r="F54" s="193"/>
      <c r="G54" s="193"/>
      <c r="H54" s="193" t="s">
        <v>6</v>
      </c>
      <c r="I54" s="193"/>
      <c r="J54" s="193"/>
      <c r="K54" s="193"/>
      <c r="L54" s="193"/>
      <c r="M54" s="193"/>
      <c r="N54" s="193"/>
      <c r="O54" s="193"/>
      <c r="P54" s="193"/>
      <c r="Q54" s="193"/>
      <c r="R54" s="193" t="s">
        <v>10</v>
      </c>
      <c r="S54" s="193"/>
      <c r="T54" s="193"/>
      <c r="U54" s="193"/>
      <c r="V54" s="193"/>
      <c r="W54" s="193"/>
      <c r="X54" s="193"/>
      <c r="Y54" s="193"/>
      <c r="Z54" s="193"/>
      <c r="AA54" s="193" t="s">
        <v>11</v>
      </c>
      <c r="AB54" s="193"/>
      <c r="AC54" s="193"/>
      <c r="AD54" s="193" t="s">
        <v>12</v>
      </c>
      <c r="AE54" s="193"/>
      <c r="AF54" s="193"/>
      <c r="AG54" s="193"/>
      <c r="AH54" s="193"/>
      <c r="AI54" s="193"/>
      <c r="AJ54" s="193"/>
      <c r="AK54" s="193"/>
      <c r="AL54" s="193"/>
      <c r="AM54" s="194"/>
      <c r="AN54" s="4"/>
    </row>
    <row r="55" spans="2:41" ht="24" customHeight="1">
      <c r="C55" s="187" t="s">
        <v>13</v>
      </c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9"/>
      <c r="AB55" s="189"/>
      <c r="AC55" s="189"/>
      <c r="AD55" s="190"/>
      <c r="AE55" s="190"/>
      <c r="AF55" s="190"/>
      <c r="AG55" s="190"/>
      <c r="AH55" s="190"/>
      <c r="AI55" s="190"/>
      <c r="AJ55" s="190"/>
      <c r="AK55" s="190"/>
      <c r="AL55" s="190"/>
      <c r="AM55" s="191"/>
      <c r="AN55" s="4"/>
    </row>
    <row r="56" spans="2:41" ht="24" customHeight="1">
      <c r="C56" s="187" t="s">
        <v>13</v>
      </c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9"/>
      <c r="AB56" s="189"/>
      <c r="AC56" s="189"/>
      <c r="AD56" s="190"/>
      <c r="AE56" s="190"/>
      <c r="AF56" s="190"/>
      <c r="AG56" s="190"/>
      <c r="AH56" s="190"/>
      <c r="AI56" s="190"/>
      <c r="AJ56" s="190"/>
      <c r="AK56" s="190"/>
      <c r="AL56" s="190"/>
      <c r="AM56" s="191"/>
      <c r="AN56" s="4"/>
    </row>
    <row r="57" spans="2:41" ht="24" customHeight="1">
      <c r="C57" s="187" t="s">
        <v>13</v>
      </c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9"/>
      <c r="AB57" s="189"/>
      <c r="AC57" s="189"/>
      <c r="AD57" s="190"/>
      <c r="AE57" s="190"/>
      <c r="AF57" s="190"/>
      <c r="AG57" s="190"/>
      <c r="AH57" s="190"/>
      <c r="AI57" s="190"/>
      <c r="AJ57" s="190"/>
      <c r="AK57" s="190"/>
      <c r="AL57" s="190"/>
      <c r="AM57" s="191"/>
      <c r="AN57" s="4"/>
    </row>
    <row r="58" spans="2:41" ht="24" customHeight="1">
      <c r="C58" s="296" t="s">
        <v>14</v>
      </c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297"/>
      <c r="W58" s="297"/>
      <c r="X58" s="297"/>
      <c r="Y58" s="297"/>
      <c r="Z58" s="297"/>
      <c r="AA58" s="297"/>
      <c r="AB58" s="297"/>
      <c r="AC58" s="297"/>
      <c r="AD58" s="298"/>
      <c r="AE58" s="298"/>
      <c r="AF58" s="298"/>
      <c r="AG58" s="298"/>
      <c r="AH58" s="298"/>
      <c r="AI58" s="298"/>
      <c r="AJ58" s="298"/>
      <c r="AK58" s="298"/>
      <c r="AL58" s="298"/>
      <c r="AM58" s="299"/>
      <c r="AN58" s="4"/>
    </row>
    <row r="59" spans="2:41" ht="24" customHeight="1" thickBot="1">
      <c r="C59" s="168" t="s">
        <v>14</v>
      </c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70"/>
      <c r="AE59" s="170"/>
      <c r="AF59" s="170"/>
      <c r="AG59" s="170"/>
      <c r="AH59" s="170"/>
      <c r="AI59" s="170"/>
      <c r="AJ59" s="170"/>
      <c r="AK59" s="170"/>
      <c r="AL59" s="170"/>
      <c r="AM59" s="171"/>
    </row>
    <row r="60" spans="2:41" ht="24" customHeight="1"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2"/>
      <c r="AE60" s="72"/>
      <c r="AF60" s="72"/>
      <c r="AG60" s="72"/>
      <c r="AH60" s="72"/>
      <c r="AI60" s="72"/>
      <c r="AJ60" s="72"/>
      <c r="AK60" s="72"/>
      <c r="AL60" s="72"/>
      <c r="AM60" s="72"/>
    </row>
    <row r="61" spans="2:41" ht="18" customHeight="1">
      <c r="B61" s="240" t="s">
        <v>15</v>
      </c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40"/>
      <c r="AG61" s="240"/>
      <c r="AH61" s="240"/>
      <c r="AI61" s="240"/>
      <c r="AJ61" s="240"/>
      <c r="AK61" s="240"/>
      <c r="AL61" s="240"/>
      <c r="AM61" s="240"/>
      <c r="AN61" s="240"/>
    </row>
    <row r="62" spans="2:41" ht="18" customHeight="1"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240"/>
      <c r="W62" s="240"/>
      <c r="X62" s="240"/>
      <c r="Y62" s="240"/>
      <c r="Z62" s="240"/>
      <c r="AA62" s="240"/>
      <c r="AB62" s="240"/>
      <c r="AC62" s="240"/>
      <c r="AD62" s="240"/>
      <c r="AE62" s="240"/>
      <c r="AF62" s="240"/>
      <c r="AG62" s="240"/>
      <c r="AH62" s="240"/>
      <c r="AI62" s="240"/>
      <c r="AJ62" s="240"/>
      <c r="AK62" s="240"/>
      <c r="AL62" s="240"/>
      <c r="AM62" s="240"/>
      <c r="AN62" s="240"/>
    </row>
    <row r="63" spans="2:41" ht="18" customHeight="1">
      <c r="C63" s="233" t="s">
        <v>25</v>
      </c>
      <c r="D63" s="233"/>
      <c r="E63" s="233"/>
      <c r="F63" s="233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spans="2:41" ht="24" customHeight="1">
      <c r="C64" s="234" t="s">
        <v>1</v>
      </c>
      <c r="D64" s="234"/>
      <c r="E64" s="234"/>
      <c r="F64" s="234"/>
      <c r="G64" s="247" t="e">
        <f>'５月２２日'!#REF!</f>
        <v>#REF!</v>
      </c>
      <c r="H64" s="247"/>
      <c r="I64" s="247"/>
      <c r="J64" s="247"/>
      <c r="K64" s="247"/>
      <c r="L64" s="247"/>
      <c r="M64" s="247"/>
      <c r="N64" s="247"/>
      <c r="O64" s="234" t="s">
        <v>0</v>
      </c>
      <c r="P64" s="234"/>
      <c r="Q64" s="234"/>
      <c r="R64" s="234"/>
      <c r="S64" s="235" t="e">
        <f>'５月２２日'!#REF!</f>
        <v>#REF!</v>
      </c>
      <c r="T64" s="235"/>
      <c r="U64" s="235"/>
      <c r="V64" s="235"/>
      <c r="W64" s="235"/>
      <c r="X64" s="235"/>
      <c r="Y64" s="235"/>
      <c r="Z64" s="235"/>
      <c r="AA64" s="234" t="s">
        <v>4</v>
      </c>
      <c r="AB64" s="234"/>
      <c r="AC64" s="234"/>
      <c r="AD64" s="234"/>
      <c r="AE64" s="236">
        <f>AE4</f>
        <v>44304</v>
      </c>
      <c r="AF64" s="237"/>
      <c r="AG64" s="237"/>
      <c r="AH64" s="237"/>
      <c r="AI64" s="237"/>
      <c r="AJ64" s="237"/>
      <c r="AK64" s="237"/>
      <c r="AL64" s="238">
        <f>AE64</f>
        <v>44304</v>
      </c>
      <c r="AM64" s="239"/>
    </row>
    <row r="65" spans="2:40" ht="12" customHeight="1">
      <c r="U65" s="6"/>
    </row>
    <row r="66" spans="2:40" ht="18" customHeight="1" thickBot="1">
      <c r="B66" s="4" t="s">
        <v>16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2:40" ht="18" customHeight="1" thickBot="1">
      <c r="B67" s="246"/>
      <c r="C67" s="231"/>
      <c r="D67" s="230" t="s">
        <v>5</v>
      </c>
      <c r="E67" s="230"/>
      <c r="F67" s="230"/>
      <c r="G67" s="231" t="s">
        <v>39</v>
      </c>
      <c r="H67" s="231"/>
      <c r="I67" s="231"/>
      <c r="J67" s="230" t="s">
        <v>6</v>
      </c>
      <c r="K67" s="230"/>
      <c r="L67" s="230"/>
      <c r="M67" s="230"/>
      <c r="N67" s="230"/>
      <c r="O67" s="230"/>
      <c r="P67" s="230"/>
      <c r="Q67" s="230"/>
      <c r="R67" s="230" t="s">
        <v>40</v>
      </c>
      <c r="S67" s="230"/>
      <c r="T67" s="230"/>
      <c r="U67" s="230"/>
      <c r="V67" s="230"/>
      <c r="W67" s="230"/>
      <c r="X67" s="230"/>
      <c r="Y67" s="230" t="s">
        <v>6</v>
      </c>
      <c r="Z67" s="230"/>
      <c r="AA67" s="230"/>
      <c r="AB67" s="230"/>
      <c r="AC67" s="230"/>
      <c r="AD67" s="230"/>
      <c r="AE67" s="230"/>
      <c r="AF67" s="230"/>
      <c r="AG67" s="231" t="s">
        <v>39</v>
      </c>
      <c r="AH67" s="231"/>
      <c r="AI67" s="231"/>
      <c r="AJ67" s="231" t="s">
        <v>7</v>
      </c>
      <c r="AK67" s="231"/>
      <c r="AL67" s="231"/>
      <c r="AM67" s="231"/>
      <c r="AN67" s="232"/>
    </row>
    <row r="68" spans="2:40" ht="18" customHeight="1">
      <c r="B68" s="199">
        <v>1</v>
      </c>
      <c r="C68" s="200"/>
      <c r="D68" s="201">
        <v>0.375</v>
      </c>
      <c r="E68" s="201"/>
      <c r="F68" s="201"/>
      <c r="G68" s="203"/>
      <c r="H68" s="203"/>
      <c r="I68" s="203"/>
      <c r="J68" s="205" t="e">
        <f>D82</f>
        <v>#REF!</v>
      </c>
      <c r="K68" s="206"/>
      <c r="L68" s="206"/>
      <c r="M68" s="206"/>
      <c r="N68" s="206"/>
      <c r="O68" s="206"/>
      <c r="P68" s="206"/>
      <c r="Q68" s="206"/>
      <c r="R68" s="208" t="str">
        <f>IF(OR(T68="",T69=""),"",T68+T69)</f>
        <v/>
      </c>
      <c r="S68" s="209"/>
      <c r="T68" s="20"/>
      <c r="U68" s="21" t="s">
        <v>8</v>
      </c>
      <c r="V68" s="20"/>
      <c r="W68" s="208" t="str">
        <f>IF(OR(V68="",V69=""),"",V68+V69)</f>
        <v/>
      </c>
      <c r="X68" s="208"/>
      <c r="Y68" s="205" t="e">
        <f>D83</f>
        <v>#REF!</v>
      </c>
      <c r="Z68" s="206"/>
      <c r="AA68" s="206"/>
      <c r="AB68" s="206"/>
      <c r="AC68" s="206"/>
      <c r="AD68" s="206"/>
      <c r="AE68" s="206"/>
      <c r="AF68" s="206"/>
      <c r="AG68" s="203"/>
      <c r="AH68" s="203"/>
      <c r="AI68" s="203"/>
      <c r="AJ68" s="294" t="e">
        <f ca="1">DBCS(INDIRECT("組合せタイムスケジュール!d"&amp;(ROW())/2-29))</f>
        <v>#REF!</v>
      </c>
      <c r="AK68" s="294"/>
      <c r="AL68" s="294"/>
      <c r="AM68" s="294"/>
      <c r="AN68" s="295"/>
    </row>
    <row r="69" spans="2:40" ht="18" customHeight="1">
      <c r="B69" s="197"/>
      <c r="C69" s="198"/>
      <c r="D69" s="202"/>
      <c r="E69" s="202"/>
      <c r="F69" s="202"/>
      <c r="G69" s="204"/>
      <c r="H69" s="204"/>
      <c r="I69" s="204"/>
      <c r="J69" s="207"/>
      <c r="K69" s="207"/>
      <c r="L69" s="207"/>
      <c r="M69" s="207"/>
      <c r="N69" s="207"/>
      <c r="O69" s="207"/>
      <c r="P69" s="207"/>
      <c r="Q69" s="207"/>
      <c r="R69" s="210"/>
      <c r="S69" s="210"/>
      <c r="T69" s="22"/>
      <c r="U69" s="23" t="s">
        <v>8</v>
      </c>
      <c r="V69" s="22"/>
      <c r="W69" s="217"/>
      <c r="X69" s="217"/>
      <c r="Y69" s="207"/>
      <c r="Z69" s="207"/>
      <c r="AA69" s="207"/>
      <c r="AB69" s="207"/>
      <c r="AC69" s="207"/>
      <c r="AD69" s="207"/>
      <c r="AE69" s="207"/>
      <c r="AF69" s="207"/>
      <c r="AG69" s="204"/>
      <c r="AH69" s="204"/>
      <c r="AI69" s="204"/>
      <c r="AJ69" s="290"/>
      <c r="AK69" s="290"/>
      <c r="AL69" s="290"/>
      <c r="AM69" s="290"/>
      <c r="AN69" s="291"/>
    </row>
    <row r="70" spans="2:40" ht="18" customHeight="1">
      <c r="B70" s="195">
        <v>2</v>
      </c>
      <c r="C70" s="196"/>
      <c r="D70" s="202">
        <v>0.40277777777777773</v>
      </c>
      <c r="E70" s="202">
        <v>0.4375</v>
      </c>
      <c r="F70" s="202"/>
      <c r="G70" s="204"/>
      <c r="H70" s="204"/>
      <c r="I70" s="204"/>
      <c r="J70" s="215" t="e">
        <f>D84</f>
        <v>#REF!</v>
      </c>
      <c r="K70" s="216"/>
      <c r="L70" s="216"/>
      <c r="M70" s="216"/>
      <c r="N70" s="216"/>
      <c r="O70" s="216"/>
      <c r="P70" s="216"/>
      <c r="Q70" s="216"/>
      <c r="R70" s="217" t="str">
        <f t="shared" ref="R70" si="27">IF(OR(T70="",T71=""),"",T70+T71)</f>
        <v/>
      </c>
      <c r="S70" s="210"/>
      <c r="T70" s="24"/>
      <c r="U70" s="25" t="s">
        <v>8</v>
      </c>
      <c r="V70" s="24"/>
      <c r="W70" s="217" t="str">
        <f t="shared" ref="W70" si="28">IF(OR(V70="",V71=""),"",V70+V71)</f>
        <v/>
      </c>
      <c r="X70" s="217"/>
      <c r="Y70" s="215" t="e">
        <f>D85</f>
        <v>#REF!</v>
      </c>
      <c r="Z70" s="216"/>
      <c r="AA70" s="216"/>
      <c r="AB70" s="216"/>
      <c r="AC70" s="216"/>
      <c r="AD70" s="216"/>
      <c r="AE70" s="216"/>
      <c r="AF70" s="216"/>
      <c r="AG70" s="204"/>
      <c r="AH70" s="204"/>
      <c r="AI70" s="204"/>
      <c r="AJ70" s="290" t="e">
        <f ca="1">DBCS(INDIRECT("組合せタイムスケジュール!d"&amp;(ROW())/2-29))</f>
        <v>#REF!</v>
      </c>
      <c r="AK70" s="290"/>
      <c r="AL70" s="290"/>
      <c r="AM70" s="290"/>
      <c r="AN70" s="291"/>
    </row>
    <row r="71" spans="2:40" ht="18" customHeight="1">
      <c r="B71" s="197"/>
      <c r="C71" s="198"/>
      <c r="D71" s="202"/>
      <c r="E71" s="202"/>
      <c r="F71" s="202"/>
      <c r="G71" s="204"/>
      <c r="H71" s="204"/>
      <c r="I71" s="204"/>
      <c r="J71" s="207"/>
      <c r="K71" s="207"/>
      <c r="L71" s="207"/>
      <c r="M71" s="207"/>
      <c r="N71" s="207"/>
      <c r="O71" s="207"/>
      <c r="P71" s="207"/>
      <c r="Q71" s="207"/>
      <c r="R71" s="210"/>
      <c r="S71" s="210"/>
      <c r="T71" s="22"/>
      <c r="U71" s="23" t="s">
        <v>8</v>
      </c>
      <c r="V71" s="22"/>
      <c r="W71" s="217"/>
      <c r="X71" s="217"/>
      <c r="Y71" s="207"/>
      <c r="Z71" s="207"/>
      <c r="AA71" s="207"/>
      <c r="AB71" s="207"/>
      <c r="AC71" s="207"/>
      <c r="AD71" s="207"/>
      <c r="AE71" s="207"/>
      <c r="AF71" s="207"/>
      <c r="AG71" s="204"/>
      <c r="AH71" s="204"/>
      <c r="AI71" s="204"/>
      <c r="AJ71" s="290"/>
      <c r="AK71" s="290"/>
      <c r="AL71" s="290"/>
      <c r="AM71" s="290"/>
      <c r="AN71" s="291"/>
    </row>
    <row r="72" spans="2:40" ht="18" customHeight="1">
      <c r="B72" s="195">
        <v>3</v>
      </c>
      <c r="C72" s="196"/>
      <c r="D72" s="202">
        <v>0.44444444444444442</v>
      </c>
      <c r="E72" s="202"/>
      <c r="F72" s="202"/>
      <c r="G72" s="204"/>
      <c r="H72" s="204"/>
      <c r="I72" s="204"/>
      <c r="J72" s="215" t="e">
        <f>D84</f>
        <v>#REF!</v>
      </c>
      <c r="K72" s="216"/>
      <c r="L72" s="216"/>
      <c r="M72" s="216"/>
      <c r="N72" s="216"/>
      <c r="O72" s="216"/>
      <c r="P72" s="216"/>
      <c r="Q72" s="216"/>
      <c r="R72" s="217" t="str">
        <f t="shared" ref="R72" si="29">IF(OR(T72="",T73=""),"",T72+T73)</f>
        <v/>
      </c>
      <c r="S72" s="210"/>
      <c r="T72" s="24"/>
      <c r="U72" s="25" t="s">
        <v>8</v>
      </c>
      <c r="V72" s="24"/>
      <c r="W72" s="217" t="str">
        <f t="shared" ref="W72" si="30">IF(OR(V72="",V73=""),"",V72+V73)</f>
        <v/>
      </c>
      <c r="X72" s="217"/>
      <c r="Y72" s="215" t="e">
        <f>D83</f>
        <v>#REF!</v>
      </c>
      <c r="Z72" s="216"/>
      <c r="AA72" s="216"/>
      <c r="AB72" s="216"/>
      <c r="AC72" s="216"/>
      <c r="AD72" s="216"/>
      <c r="AE72" s="216"/>
      <c r="AF72" s="216"/>
      <c r="AG72" s="204"/>
      <c r="AH72" s="204"/>
      <c r="AI72" s="204"/>
      <c r="AJ72" s="290" t="e">
        <f t="shared" ref="AJ72" ca="1" si="31">DBCS(INDIRECT("組合せタイムスケジュール!d"&amp;(ROW())/2-29))</f>
        <v>#REF!</v>
      </c>
      <c r="AK72" s="290"/>
      <c r="AL72" s="290"/>
      <c r="AM72" s="290"/>
      <c r="AN72" s="291"/>
    </row>
    <row r="73" spans="2:40" ht="18" customHeight="1">
      <c r="B73" s="197"/>
      <c r="C73" s="198"/>
      <c r="D73" s="202"/>
      <c r="E73" s="202"/>
      <c r="F73" s="202"/>
      <c r="G73" s="204"/>
      <c r="H73" s="204"/>
      <c r="I73" s="204"/>
      <c r="J73" s="207"/>
      <c r="K73" s="207"/>
      <c r="L73" s="207"/>
      <c r="M73" s="207"/>
      <c r="N73" s="207"/>
      <c r="O73" s="207"/>
      <c r="P73" s="207"/>
      <c r="Q73" s="207"/>
      <c r="R73" s="210"/>
      <c r="S73" s="210"/>
      <c r="T73" s="22"/>
      <c r="U73" s="23" t="s">
        <v>8</v>
      </c>
      <c r="V73" s="22"/>
      <c r="W73" s="217"/>
      <c r="X73" s="217"/>
      <c r="Y73" s="207"/>
      <c r="Z73" s="207"/>
      <c r="AA73" s="207"/>
      <c r="AB73" s="207"/>
      <c r="AC73" s="207"/>
      <c r="AD73" s="207"/>
      <c r="AE73" s="207"/>
      <c r="AF73" s="207"/>
      <c r="AG73" s="204"/>
      <c r="AH73" s="204"/>
      <c r="AI73" s="204"/>
      <c r="AJ73" s="290"/>
      <c r="AK73" s="290"/>
      <c r="AL73" s="290"/>
      <c r="AM73" s="290"/>
      <c r="AN73" s="291"/>
    </row>
    <row r="74" spans="2:40" ht="18" customHeight="1">
      <c r="B74" s="195">
        <v>4</v>
      </c>
      <c r="C74" s="196"/>
      <c r="D74" s="202">
        <v>0.47222222222222227</v>
      </c>
      <c r="E74" s="202">
        <v>0.4375</v>
      </c>
      <c r="F74" s="202"/>
      <c r="G74" s="204"/>
      <c r="H74" s="204"/>
      <c r="I74" s="204"/>
      <c r="J74" s="215" t="e">
        <f>D82</f>
        <v>#REF!</v>
      </c>
      <c r="K74" s="216"/>
      <c r="L74" s="216"/>
      <c r="M74" s="216"/>
      <c r="N74" s="216"/>
      <c r="O74" s="216"/>
      <c r="P74" s="216"/>
      <c r="Q74" s="216"/>
      <c r="R74" s="217" t="str">
        <f t="shared" ref="R74" si="32">IF(OR(T74="",T75=""),"",T74+T75)</f>
        <v/>
      </c>
      <c r="S74" s="210"/>
      <c r="T74" s="24"/>
      <c r="U74" s="25" t="s">
        <v>8</v>
      </c>
      <c r="V74" s="24"/>
      <c r="W74" s="217" t="str">
        <f t="shared" ref="W74" si="33">IF(OR(V74="",V75=""),"",V74+V75)</f>
        <v/>
      </c>
      <c r="X74" s="217"/>
      <c r="Y74" s="215" t="e">
        <f>D85</f>
        <v>#REF!</v>
      </c>
      <c r="Z74" s="216"/>
      <c r="AA74" s="216"/>
      <c r="AB74" s="216"/>
      <c r="AC74" s="216"/>
      <c r="AD74" s="216"/>
      <c r="AE74" s="216"/>
      <c r="AF74" s="216"/>
      <c r="AG74" s="204"/>
      <c r="AH74" s="204"/>
      <c r="AI74" s="204"/>
      <c r="AJ74" s="290" t="e">
        <f t="shared" ref="AJ74" ca="1" si="34">DBCS(INDIRECT("組合せタイムスケジュール!d"&amp;(ROW())/2-29))</f>
        <v>#REF!</v>
      </c>
      <c r="AK74" s="290"/>
      <c r="AL74" s="290"/>
      <c r="AM74" s="290"/>
      <c r="AN74" s="291"/>
    </row>
    <row r="75" spans="2:40" ht="18" customHeight="1">
      <c r="B75" s="197"/>
      <c r="C75" s="198"/>
      <c r="D75" s="202"/>
      <c r="E75" s="202"/>
      <c r="F75" s="202"/>
      <c r="G75" s="204"/>
      <c r="H75" s="204"/>
      <c r="I75" s="204"/>
      <c r="J75" s="207"/>
      <c r="K75" s="207"/>
      <c r="L75" s="207"/>
      <c r="M75" s="207"/>
      <c r="N75" s="207"/>
      <c r="O75" s="207"/>
      <c r="P75" s="207"/>
      <c r="Q75" s="207"/>
      <c r="R75" s="210"/>
      <c r="S75" s="210"/>
      <c r="T75" s="22"/>
      <c r="U75" s="23" t="s">
        <v>8</v>
      </c>
      <c r="V75" s="22"/>
      <c r="W75" s="217"/>
      <c r="X75" s="217"/>
      <c r="Y75" s="207"/>
      <c r="Z75" s="207"/>
      <c r="AA75" s="207"/>
      <c r="AB75" s="207"/>
      <c r="AC75" s="207"/>
      <c r="AD75" s="207"/>
      <c r="AE75" s="207"/>
      <c r="AF75" s="207"/>
      <c r="AG75" s="204"/>
      <c r="AH75" s="204"/>
      <c r="AI75" s="204"/>
      <c r="AJ75" s="290"/>
      <c r="AK75" s="290"/>
      <c r="AL75" s="290"/>
      <c r="AM75" s="290"/>
      <c r="AN75" s="291"/>
    </row>
    <row r="76" spans="2:40" ht="18" customHeight="1">
      <c r="B76" s="195">
        <v>5</v>
      </c>
      <c r="C76" s="196"/>
      <c r="D76" s="202">
        <v>0.51388888888888895</v>
      </c>
      <c r="E76" s="202">
        <v>0.4375</v>
      </c>
      <c r="F76" s="202"/>
      <c r="G76" s="204"/>
      <c r="H76" s="204"/>
      <c r="I76" s="204"/>
      <c r="J76" s="215" t="e">
        <f>D82</f>
        <v>#REF!</v>
      </c>
      <c r="K76" s="216"/>
      <c r="L76" s="216"/>
      <c r="M76" s="216"/>
      <c r="N76" s="216"/>
      <c r="O76" s="216"/>
      <c r="P76" s="216"/>
      <c r="Q76" s="216"/>
      <c r="R76" s="217" t="str">
        <f t="shared" ref="R76" si="35">IF(OR(T76="",T77=""),"",T76+T77)</f>
        <v/>
      </c>
      <c r="S76" s="210"/>
      <c r="T76" s="24"/>
      <c r="U76" s="25" t="s">
        <v>8</v>
      </c>
      <c r="V76" s="24"/>
      <c r="W76" s="217" t="str">
        <f t="shared" ref="W76" si="36">IF(OR(V76="",V77=""),"",V76+V77)</f>
        <v/>
      </c>
      <c r="X76" s="217"/>
      <c r="Y76" s="215" t="e">
        <f>D84</f>
        <v>#REF!</v>
      </c>
      <c r="Z76" s="216"/>
      <c r="AA76" s="216"/>
      <c r="AB76" s="216"/>
      <c r="AC76" s="216"/>
      <c r="AD76" s="216"/>
      <c r="AE76" s="216"/>
      <c r="AF76" s="216"/>
      <c r="AG76" s="204"/>
      <c r="AH76" s="204"/>
      <c r="AI76" s="204"/>
      <c r="AJ76" s="290" t="e">
        <f t="shared" ref="AJ76" ca="1" si="37">DBCS(INDIRECT("組合せタイムスケジュール!d"&amp;(ROW())/2-29))</f>
        <v>#REF!</v>
      </c>
      <c r="AK76" s="290"/>
      <c r="AL76" s="290"/>
      <c r="AM76" s="290"/>
      <c r="AN76" s="291"/>
    </row>
    <row r="77" spans="2:40" ht="18" customHeight="1">
      <c r="B77" s="197"/>
      <c r="C77" s="198"/>
      <c r="D77" s="202"/>
      <c r="E77" s="202"/>
      <c r="F77" s="202"/>
      <c r="G77" s="204"/>
      <c r="H77" s="204"/>
      <c r="I77" s="204"/>
      <c r="J77" s="207"/>
      <c r="K77" s="207"/>
      <c r="L77" s="207"/>
      <c r="M77" s="207"/>
      <c r="N77" s="207"/>
      <c r="O77" s="207"/>
      <c r="P77" s="207"/>
      <c r="Q77" s="207"/>
      <c r="R77" s="210"/>
      <c r="S77" s="210"/>
      <c r="T77" s="22"/>
      <c r="U77" s="23" t="s">
        <v>8</v>
      </c>
      <c r="V77" s="22"/>
      <c r="W77" s="217"/>
      <c r="X77" s="217"/>
      <c r="Y77" s="207"/>
      <c r="Z77" s="207"/>
      <c r="AA77" s="207"/>
      <c r="AB77" s="207"/>
      <c r="AC77" s="207"/>
      <c r="AD77" s="207"/>
      <c r="AE77" s="207"/>
      <c r="AF77" s="207"/>
      <c r="AG77" s="204"/>
      <c r="AH77" s="204"/>
      <c r="AI77" s="204"/>
      <c r="AJ77" s="290"/>
      <c r="AK77" s="290"/>
      <c r="AL77" s="290"/>
      <c r="AM77" s="290"/>
      <c r="AN77" s="291"/>
    </row>
    <row r="78" spans="2:40" ht="18" customHeight="1">
      <c r="B78" s="195">
        <v>6</v>
      </c>
      <c r="C78" s="196"/>
      <c r="D78" s="202">
        <v>0.54166666666666663</v>
      </c>
      <c r="E78" s="202">
        <v>0.4375</v>
      </c>
      <c r="F78" s="202"/>
      <c r="G78" s="204"/>
      <c r="H78" s="204"/>
      <c r="I78" s="204"/>
      <c r="J78" s="215" t="e">
        <f>D83</f>
        <v>#REF!</v>
      </c>
      <c r="K78" s="216"/>
      <c r="L78" s="216"/>
      <c r="M78" s="216"/>
      <c r="N78" s="216"/>
      <c r="O78" s="216"/>
      <c r="P78" s="216"/>
      <c r="Q78" s="216"/>
      <c r="R78" s="217" t="str">
        <f t="shared" ref="R78" si="38">IF(OR(T78="",T79=""),"",T78+T79)</f>
        <v/>
      </c>
      <c r="S78" s="210"/>
      <c r="T78" s="24"/>
      <c r="U78" s="25" t="s">
        <v>8</v>
      </c>
      <c r="V78" s="24"/>
      <c r="W78" s="217" t="str">
        <f t="shared" ref="W78" si="39">IF(OR(V78="",V79=""),"",V78+V79)</f>
        <v/>
      </c>
      <c r="X78" s="217"/>
      <c r="Y78" s="215" t="e">
        <f>D85</f>
        <v>#REF!</v>
      </c>
      <c r="Z78" s="216"/>
      <c r="AA78" s="216"/>
      <c r="AB78" s="216"/>
      <c r="AC78" s="216"/>
      <c r="AD78" s="216"/>
      <c r="AE78" s="216"/>
      <c r="AF78" s="216"/>
      <c r="AG78" s="204"/>
      <c r="AH78" s="204"/>
      <c r="AI78" s="204"/>
      <c r="AJ78" s="290" t="e">
        <f t="shared" ref="AJ78" ca="1" si="40">DBCS(INDIRECT("組合せタイムスケジュール!d"&amp;(ROW())/2-29))</f>
        <v>#REF!</v>
      </c>
      <c r="AK78" s="290"/>
      <c r="AL78" s="290"/>
      <c r="AM78" s="290"/>
      <c r="AN78" s="291"/>
    </row>
    <row r="79" spans="2:40" ht="18" customHeight="1" thickBot="1">
      <c r="B79" s="213"/>
      <c r="C79" s="214"/>
      <c r="D79" s="221"/>
      <c r="E79" s="221"/>
      <c r="F79" s="221"/>
      <c r="G79" s="218"/>
      <c r="H79" s="218"/>
      <c r="I79" s="218"/>
      <c r="J79" s="222"/>
      <c r="K79" s="222"/>
      <c r="L79" s="222"/>
      <c r="M79" s="222"/>
      <c r="N79" s="222"/>
      <c r="O79" s="222"/>
      <c r="P79" s="222"/>
      <c r="Q79" s="222"/>
      <c r="R79" s="223"/>
      <c r="S79" s="223"/>
      <c r="T79" s="26"/>
      <c r="U79" s="27" t="s">
        <v>8</v>
      </c>
      <c r="V79" s="26"/>
      <c r="W79" s="224"/>
      <c r="X79" s="224"/>
      <c r="Y79" s="222"/>
      <c r="Z79" s="222"/>
      <c r="AA79" s="222"/>
      <c r="AB79" s="222"/>
      <c r="AC79" s="222"/>
      <c r="AD79" s="222"/>
      <c r="AE79" s="222"/>
      <c r="AF79" s="222"/>
      <c r="AG79" s="218"/>
      <c r="AH79" s="218"/>
      <c r="AI79" s="218"/>
      <c r="AJ79" s="292"/>
      <c r="AK79" s="292"/>
      <c r="AL79" s="292"/>
      <c r="AM79" s="292"/>
      <c r="AN79" s="293"/>
    </row>
    <row r="80" spans="2:40" ht="18" customHeight="1" thickBot="1">
      <c r="D80" s="4"/>
      <c r="E80" s="4"/>
    </row>
    <row r="81" spans="2:41" ht="24" customHeight="1" thickBot="1">
      <c r="B81" s="269" t="s">
        <v>25</v>
      </c>
      <c r="C81" s="270"/>
      <c r="D81" s="270"/>
      <c r="E81" s="270"/>
      <c r="F81" s="270"/>
      <c r="G81" s="270"/>
      <c r="H81" s="270"/>
      <c r="I81" s="270"/>
      <c r="J81" s="270"/>
      <c r="K81" s="270"/>
      <c r="L81" s="271"/>
      <c r="M81" s="225" t="e">
        <f>D82</f>
        <v>#REF!</v>
      </c>
      <c r="N81" s="225"/>
      <c r="O81" s="225"/>
      <c r="P81" s="225"/>
      <c r="Q81" s="225"/>
      <c r="R81" s="225" t="e">
        <f>D83</f>
        <v>#REF!</v>
      </c>
      <c r="S81" s="225"/>
      <c r="T81" s="225"/>
      <c r="U81" s="225"/>
      <c r="V81" s="225"/>
      <c r="W81" s="225" t="e">
        <f>D84</f>
        <v>#REF!</v>
      </c>
      <c r="X81" s="225"/>
      <c r="Y81" s="225"/>
      <c r="Z81" s="225"/>
      <c r="AA81" s="225"/>
      <c r="AB81" s="225" t="e">
        <f>D85</f>
        <v>#REF!</v>
      </c>
      <c r="AC81" s="225"/>
      <c r="AD81" s="225"/>
      <c r="AE81" s="225"/>
      <c r="AF81" s="225"/>
      <c r="AG81" s="244" t="s">
        <v>19</v>
      </c>
      <c r="AH81" s="244"/>
      <c r="AI81" s="244" t="s">
        <v>21</v>
      </c>
      <c r="AJ81" s="244"/>
      <c r="AK81" s="244" t="s">
        <v>20</v>
      </c>
      <c r="AL81" s="244"/>
      <c r="AM81" s="244" t="s">
        <v>22</v>
      </c>
      <c r="AN81" s="245"/>
    </row>
    <row r="82" spans="2:41" ht="24" customHeight="1">
      <c r="B82" s="316">
        <v>1</v>
      </c>
      <c r="C82" s="317"/>
      <c r="D82" s="350" t="e">
        <f>VLOOKUP(B82,'５月２２日'!#REF!,1*$AQ$1+1,FALSE)</f>
        <v>#REF!</v>
      </c>
      <c r="E82" s="350"/>
      <c r="F82" s="350"/>
      <c r="G82" s="350"/>
      <c r="H82" s="350"/>
      <c r="I82" s="350"/>
      <c r="J82" s="350"/>
      <c r="K82" s="350"/>
      <c r="L82" s="350"/>
      <c r="M82" s="47"/>
      <c r="N82" s="48"/>
      <c r="O82" s="48"/>
      <c r="P82" s="49"/>
      <c r="Q82" s="50"/>
      <c r="R82" s="318" t="str">
        <f>IF(OR(T82="",V82=""),IF(T82&gt;V82,"〇",IF(T82&lt;V82,"●",IF(T82=V82,"△"))))</f>
        <v>△</v>
      </c>
      <c r="S82" s="319"/>
      <c r="T82" s="51" t="str">
        <f>R68</f>
        <v/>
      </c>
      <c r="U82" s="52" t="s">
        <v>18</v>
      </c>
      <c r="V82" s="53" t="str">
        <f>W68</f>
        <v/>
      </c>
      <c r="W82" s="318" t="str">
        <f>IF(OR(Y82="",AA82=""),IF(Y82&gt;AA82,"〇",IF(Y82&lt;AA82,"●",IF(Y82=AA82,"△"))))</f>
        <v>△</v>
      </c>
      <c r="X82" s="319"/>
      <c r="Y82" s="51" t="str">
        <f>R76</f>
        <v/>
      </c>
      <c r="Z82" s="52" t="s">
        <v>18</v>
      </c>
      <c r="AA82" s="53" t="str">
        <f>W76</f>
        <v/>
      </c>
      <c r="AB82" s="318" t="str">
        <f>IF(OR(AD82="",AF82=""),IF(AD82&gt;AF82,"〇",IF(AD82&lt;AF82,"●",IF(AD82=AF82,"△"))))</f>
        <v>△</v>
      </c>
      <c r="AC82" s="319"/>
      <c r="AD82" s="51" t="str">
        <f>R74</f>
        <v/>
      </c>
      <c r="AE82" s="52" t="s">
        <v>18</v>
      </c>
      <c r="AF82" s="53" t="str">
        <f>W74</f>
        <v/>
      </c>
      <c r="AG82" s="203">
        <f>COUNTIF(M82:AF82,"〇")*3+COUNTIF(M82:AF82,"△")</f>
        <v>3</v>
      </c>
      <c r="AH82" s="203"/>
      <c r="AI82" s="320">
        <f>SUM(O82,T82,Y82,AD82)-SUM(Q82,V82,AA82,AF82)</f>
        <v>0</v>
      </c>
      <c r="AJ82" s="203"/>
      <c r="AK82" s="320">
        <f>SUM(O82,T82,Y82,AD82)</f>
        <v>0</v>
      </c>
      <c r="AL82" s="203"/>
      <c r="AM82" s="203">
        <f>RANK(AO82,$AO$82:$AO$85)</f>
        <v>1</v>
      </c>
      <c r="AN82" s="314"/>
      <c r="AO82" s="3">
        <f>AG82*10000+AI82*1000+AK82*100</f>
        <v>30000</v>
      </c>
    </row>
    <row r="83" spans="2:41" ht="24" customHeight="1">
      <c r="B83" s="185">
        <v>2</v>
      </c>
      <c r="C83" s="186"/>
      <c r="D83" s="301" t="e">
        <f>VLOOKUP(B83,'５月２２日'!#REF!,1*$AQ$1+1,FALSE)</f>
        <v>#REF!</v>
      </c>
      <c r="E83" s="301"/>
      <c r="F83" s="301"/>
      <c r="G83" s="301"/>
      <c r="H83" s="301"/>
      <c r="I83" s="301"/>
      <c r="J83" s="301"/>
      <c r="K83" s="301"/>
      <c r="L83" s="301"/>
      <c r="M83" s="253" t="str">
        <f>IF(OR(O83="",Q83=""),IF(O83&gt;Q83,"〇",IF(O83&lt;Q83,"●",IF(O83=Q83,"△"))))</f>
        <v>△</v>
      </c>
      <c r="N83" s="254"/>
      <c r="O83" s="18" t="str">
        <f>V82</f>
        <v/>
      </c>
      <c r="P83" s="28" t="s">
        <v>18</v>
      </c>
      <c r="Q83" s="19" t="str">
        <f>T82</f>
        <v/>
      </c>
      <c r="R83" s="8"/>
      <c r="S83" s="9"/>
      <c r="T83" s="9"/>
      <c r="U83" s="9"/>
      <c r="V83" s="10"/>
      <c r="W83" s="253" t="str">
        <f>IF(OR(Y83="",AA83=""),IF(Y83&gt;AA83,"〇",IF(Y83&lt;AA83,"●",IF(Y83=AA83,"△"))))</f>
        <v>△</v>
      </c>
      <c r="X83" s="254"/>
      <c r="Y83" s="18" t="str">
        <f>W72</f>
        <v/>
      </c>
      <c r="Z83" s="28" t="s">
        <v>18</v>
      </c>
      <c r="AA83" s="19" t="str">
        <f>R72</f>
        <v/>
      </c>
      <c r="AB83" s="253" t="str">
        <f>IF(OR(AD83="",AF83=""),IF(AD83&gt;AF83,"〇",IF(AD83&lt;AF83,"●",IF(AD83=AF83,"△"))))</f>
        <v>△</v>
      </c>
      <c r="AC83" s="254"/>
      <c r="AD83" s="18" t="str">
        <f>R78</f>
        <v/>
      </c>
      <c r="AE83" s="28" t="s">
        <v>18</v>
      </c>
      <c r="AF83" s="19" t="str">
        <f>W78</f>
        <v/>
      </c>
      <c r="AG83" s="204">
        <f t="shared" ref="AG83:AG85" si="41">COUNTIF(M83:AF83,"〇")*3+COUNTIF(M83:AF83,"△")</f>
        <v>3</v>
      </c>
      <c r="AH83" s="204"/>
      <c r="AI83" s="300">
        <f t="shared" ref="AI83:AI85" si="42">SUM(O83,T83,Y83,AD83)-SUM(Q83,V83,AA83,AF83)</f>
        <v>0</v>
      </c>
      <c r="AJ83" s="204"/>
      <c r="AK83" s="300">
        <f t="shared" ref="AK83:AK85" si="43">SUM(O83,T83,Y83,AD83)</f>
        <v>0</v>
      </c>
      <c r="AL83" s="204"/>
      <c r="AM83" s="204">
        <f t="shared" ref="AM83:AM85" si="44">RANK(AO83,$AO$82:$AO$85)</f>
        <v>1</v>
      </c>
      <c r="AN83" s="241"/>
      <c r="AO83" s="3">
        <f>AG83*10000+AI83*1000+AK83*100</f>
        <v>30000</v>
      </c>
    </row>
    <row r="84" spans="2:41" ht="24" customHeight="1">
      <c r="B84" s="185">
        <v>3</v>
      </c>
      <c r="C84" s="186"/>
      <c r="D84" s="301" t="e">
        <f>VLOOKUP(B84,'５月２２日'!#REF!,1*$AQ$1+1,FALSE)</f>
        <v>#REF!</v>
      </c>
      <c r="E84" s="301"/>
      <c r="F84" s="301"/>
      <c r="G84" s="301"/>
      <c r="H84" s="301"/>
      <c r="I84" s="301"/>
      <c r="J84" s="301"/>
      <c r="K84" s="301"/>
      <c r="L84" s="301"/>
      <c r="M84" s="253" t="str">
        <f>IF(OR(O84="",Q84=""),IF(O84&gt;Q84,"〇",IF(O84&lt;Q84,"●",IF(O84=Q84,"△"))))</f>
        <v>△</v>
      </c>
      <c r="N84" s="254"/>
      <c r="O84" s="18" t="str">
        <f>AA82</f>
        <v/>
      </c>
      <c r="P84" s="28" t="s">
        <v>18</v>
      </c>
      <c r="Q84" s="19" t="str">
        <f>Y82</f>
        <v/>
      </c>
      <c r="R84" s="253" t="str">
        <f>IF(OR(T84="",V84=""),IF(T84&gt;V84,"〇",IF(T84&lt;V84,"●",IF(T84=V84,"△"))))</f>
        <v>△</v>
      </c>
      <c r="S84" s="254"/>
      <c r="T84" s="18" t="str">
        <f>AA83</f>
        <v/>
      </c>
      <c r="U84" s="28" t="s">
        <v>18</v>
      </c>
      <c r="V84" s="19" t="str">
        <f>Y83</f>
        <v/>
      </c>
      <c r="W84" s="8"/>
      <c r="X84" s="9"/>
      <c r="Y84" s="9"/>
      <c r="Z84" s="9"/>
      <c r="AA84" s="10"/>
      <c r="AB84" s="253" t="str">
        <f>IF(OR(AD84="",AF84=""),IF(AD84&gt;AF84,"〇",IF(AD84&lt;AF84,"●",IF(AD84=AF84,"△"))))</f>
        <v>△</v>
      </c>
      <c r="AC84" s="254"/>
      <c r="AD84" s="18" t="str">
        <f>R70</f>
        <v/>
      </c>
      <c r="AE84" s="28" t="s">
        <v>18</v>
      </c>
      <c r="AF84" s="19" t="str">
        <f>W70</f>
        <v/>
      </c>
      <c r="AG84" s="204">
        <f t="shared" si="41"/>
        <v>3</v>
      </c>
      <c r="AH84" s="204"/>
      <c r="AI84" s="300">
        <f t="shared" si="42"/>
        <v>0</v>
      </c>
      <c r="AJ84" s="204"/>
      <c r="AK84" s="300">
        <f t="shared" si="43"/>
        <v>0</v>
      </c>
      <c r="AL84" s="204"/>
      <c r="AM84" s="204">
        <f t="shared" si="44"/>
        <v>1</v>
      </c>
      <c r="AN84" s="241"/>
      <c r="AO84" s="3">
        <f>AG84*10000+AI84*1000+AK84*100</f>
        <v>30000</v>
      </c>
    </row>
    <row r="85" spans="2:41" ht="24" customHeight="1" thickBot="1">
      <c r="B85" s="174">
        <v>4</v>
      </c>
      <c r="C85" s="175"/>
      <c r="D85" s="181" t="e">
        <f>VLOOKUP(B85,'５月２２日'!#REF!,1*$AQ$1+1,FALSE)</f>
        <v>#REF!</v>
      </c>
      <c r="E85" s="181"/>
      <c r="F85" s="181"/>
      <c r="G85" s="181"/>
      <c r="H85" s="181"/>
      <c r="I85" s="181"/>
      <c r="J85" s="181"/>
      <c r="K85" s="181"/>
      <c r="L85" s="181"/>
      <c r="M85" s="273" t="str">
        <f>IF(OR(O85="",Q85=""),IF(O85&gt;Q85,"〇",IF(O85&lt;Q85,"●",IF(O85=Q85,"△"))))</f>
        <v>△</v>
      </c>
      <c r="N85" s="277"/>
      <c r="O85" s="34" t="str">
        <f>AF82</f>
        <v/>
      </c>
      <c r="P85" s="35" t="s">
        <v>18</v>
      </c>
      <c r="Q85" s="36" t="str">
        <f>AD82</f>
        <v/>
      </c>
      <c r="R85" s="273" t="str">
        <f>IF(OR(T85="",V85=""),IF(T85&gt;V85,"〇",IF(T85&lt;V85,"●",IF(T85=V85,"△"))))</f>
        <v>△</v>
      </c>
      <c r="S85" s="277"/>
      <c r="T85" s="34" t="str">
        <f>AF84</f>
        <v/>
      </c>
      <c r="U85" s="35" t="s">
        <v>18</v>
      </c>
      <c r="V85" s="36" t="str">
        <f>AD83</f>
        <v/>
      </c>
      <c r="W85" s="273" t="str">
        <f>IF(OR(Y85="",AA85=""),IF(Y85&gt;AA85,"〇",IF(Y85&lt;AA85,"●",IF(Y85=AA85,"△"))))</f>
        <v>△</v>
      </c>
      <c r="X85" s="277"/>
      <c r="Y85" s="34" t="str">
        <f>AF84</f>
        <v/>
      </c>
      <c r="Z85" s="35" t="s">
        <v>18</v>
      </c>
      <c r="AA85" s="36" t="str">
        <f>AD84</f>
        <v/>
      </c>
      <c r="AB85" s="37"/>
      <c r="AC85" s="38"/>
      <c r="AD85" s="38"/>
      <c r="AE85" s="38"/>
      <c r="AF85" s="39"/>
      <c r="AG85" s="218">
        <f t="shared" si="41"/>
        <v>3</v>
      </c>
      <c r="AH85" s="218"/>
      <c r="AI85" s="272">
        <f t="shared" si="42"/>
        <v>0</v>
      </c>
      <c r="AJ85" s="218"/>
      <c r="AK85" s="272">
        <f t="shared" si="43"/>
        <v>0</v>
      </c>
      <c r="AL85" s="218"/>
      <c r="AM85" s="218">
        <f t="shared" si="44"/>
        <v>1</v>
      </c>
      <c r="AN85" s="243"/>
      <c r="AO85" s="3">
        <f>AG85*10000+AI85*1000+AK85*100</f>
        <v>30000</v>
      </c>
    </row>
    <row r="86" spans="2:41" ht="18" customHeight="1" thickBot="1">
      <c r="B86" s="4"/>
      <c r="C86" s="4"/>
      <c r="AN86" s="4"/>
    </row>
    <row r="87" spans="2:41" ht="24" customHeight="1" thickBot="1">
      <c r="C87" s="192" t="s">
        <v>9</v>
      </c>
      <c r="D87" s="193"/>
      <c r="E87" s="193"/>
      <c r="F87" s="193"/>
      <c r="G87" s="193"/>
      <c r="H87" s="193" t="s">
        <v>6</v>
      </c>
      <c r="I87" s="193"/>
      <c r="J87" s="193"/>
      <c r="K87" s="193"/>
      <c r="L87" s="193"/>
      <c r="M87" s="193"/>
      <c r="N87" s="193"/>
      <c r="O87" s="193"/>
      <c r="P87" s="193"/>
      <c r="Q87" s="193"/>
      <c r="R87" s="193" t="s">
        <v>10</v>
      </c>
      <c r="S87" s="193"/>
      <c r="T87" s="193"/>
      <c r="U87" s="193"/>
      <c r="V87" s="193"/>
      <c r="W87" s="193"/>
      <c r="X87" s="193"/>
      <c r="Y87" s="193"/>
      <c r="Z87" s="193"/>
      <c r="AA87" s="193" t="s">
        <v>11</v>
      </c>
      <c r="AB87" s="193"/>
      <c r="AC87" s="193"/>
      <c r="AD87" s="193" t="s">
        <v>12</v>
      </c>
      <c r="AE87" s="193"/>
      <c r="AF87" s="193"/>
      <c r="AG87" s="193"/>
      <c r="AH87" s="193"/>
      <c r="AI87" s="193"/>
      <c r="AJ87" s="193"/>
      <c r="AK87" s="193"/>
      <c r="AL87" s="193"/>
      <c r="AM87" s="194"/>
      <c r="AN87" s="4"/>
    </row>
    <row r="88" spans="2:41" ht="24" customHeight="1">
      <c r="C88" s="187" t="s">
        <v>13</v>
      </c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9"/>
      <c r="AB88" s="189"/>
      <c r="AC88" s="189"/>
      <c r="AD88" s="190"/>
      <c r="AE88" s="190"/>
      <c r="AF88" s="190"/>
      <c r="AG88" s="190"/>
      <c r="AH88" s="190"/>
      <c r="AI88" s="190"/>
      <c r="AJ88" s="190"/>
      <c r="AK88" s="190"/>
      <c r="AL88" s="190"/>
      <c r="AM88" s="191"/>
      <c r="AN88" s="4"/>
    </row>
    <row r="89" spans="2:41" ht="24" customHeight="1">
      <c r="C89" s="296" t="s">
        <v>14</v>
      </c>
      <c r="D89" s="297"/>
      <c r="E89" s="297"/>
      <c r="F89" s="297"/>
      <c r="G89" s="297"/>
      <c r="H89" s="297"/>
      <c r="I89" s="297"/>
      <c r="J89" s="297"/>
      <c r="K89" s="297"/>
      <c r="L89" s="297"/>
      <c r="M89" s="297"/>
      <c r="N89" s="297"/>
      <c r="O89" s="297"/>
      <c r="P89" s="297"/>
      <c r="Q89" s="297"/>
      <c r="R89" s="297"/>
      <c r="S89" s="297"/>
      <c r="T89" s="297"/>
      <c r="U89" s="297"/>
      <c r="V89" s="297"/>
      <c r="W89" s="297"/>
      <c r="X89" s="297"/>
      <c r="Y89" s="297"/>
      <c r="Z89" s="297"/>
      <c r="AA89" s="297"/>
      <c r="AB89" s="297"/>
      <c r="AC89" s="297"/>
      <c r="AD89" s="298"/>
      <c r="AE89" s="298"/>
      <c r="AF89" s="298"/>
      <c r="AG89" s="298"/>
      <c r="AH89" s="298"/>
      <c r="AI89" s="298"/>
      <c r="AJ89" s="298"/>
      <c r="AK89" s="298"/>
      <c r="AL89" s="298"/>
      <c r="AM89" s="299"/>
      <c r="AN89" s="4"/>
    </row>
    <row r="90" spans="2:41" ht="24" customHeight="1" thickBot="1">
      <c r="C90" s="168" t="s">
        <v>14</v>
      </c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70"/>
      <c r="AE90" s="170"/>
      <c r="AF90" s="170"/>
      <c r="AG90" s="170"/>
      <c r="AH90" s="170"/>
      <c r="AI90" s="170"/>
      <c r="AJ90" s="170"/>
      <c r="AK90" s="170"/>
      <c r="AL90" s="170"/>
      <c r="AM90" s="171"/>
    </row>
    <row r="91" spans="2:41" ht="18" customHeight="1">
      <c r="B91" s="240" t="s">
        <v>15</v>
      </c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240"/>
      <c r="U91" s="240"/>
      <c r="V91" s="240"/>
      <c r="W91" s="240"/>
      <c r="X91" s="240"/>
      <c r="Y91" s="240"/>
      <c r="Z91" s="240"/>
      <c r="AA91" s="240"/>
      <c r="AB91" s="240"/>
      <c r="AC91" s="240"/>
      <c r="AD91" s="240"/>
      <c r="AE91" s="240"/>
      <c r="AF91" s="240"/>
      <c r="AG91" s="240"/>
      <c r="AH91" s="240"/>
      <c r="AI91" s="240"/>
      <c r="AJ91" s="240"/>
      <c r="AK91" s="240"/>
      <c r="AL91" s="240"/>
      <c r="AM91" s="240"/>
      <c r="AN91" s="240"/>
    </row>
    <row r="92" spans="2:41" ht="18" customHeight="1">
      <c r="B92" s="240"/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40"/>
      <c r="AG92" s="240"/>
      <c r="AH92" s="240"/>
      <c r="AI92" s="240"/>
      <c r="AJ92" s="240"/>
      <c r="AK92" s="240"/>
      <c r="AL92" s="240"/>
      <c r="AM92" s="240"/>
      <c r="AN92" s="240"/>
    </row>
    <row r="93" spans="2:41" ht="18" customHeight="1">
      <c r="C93" s="233" t="s">
        <v>26</v>
      </c>
      <c r="D93" s="233"/>
      <c r="E93" s="233"/>
      <c r="F93" s="233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</row>
    <row r="94" spans="2:41" ht="24" customHeight="1">
      <c r="C94" s="234" t="s">
        <v>1</v>
      </c>
      <c r="D94" s="234"/>
      <c r="E94" s="234"/>
      <c r="F94" s="234"/>
      <c r="G94" s="247" t="str">
        <f>'５月２２日'!J9</f>
        <v>とちぎフットボールセンターＢ</v>
      </c>
      <c r="H94" s="247"/>
      <c r="I94" s="247"/>
      <c r="J94" s="247"/>
      <c r="K94" s="247"/>
      <c r="L94" s="247"/>
      <c r="M94" s="247"/>
      <c r="N94" s="247"/>
      <c r="O94" s="234" t="s">
        <v>0</v>
      </c>
      <c r="P94" s="234"/>
      <c r="Q94" s="234"/>
      <c r="R94" s="234"/>
      <c r="S94" s="235" t="str">
        <f>'５月２２日'!J17</f>
        <v>ＩＳＯ　ＳＣ</v>
      </c>
      <c r="T94" s="235"/>
      <c r="U94" s="235"/>
      <c r="V94" s="235"/>
      <c r="W94" s="235"/>
      <c r="X94" s="235"/>
      <c r="Y94" s="235"/>
      <c r="Z94" s="235"/>
      <c r="AA94" s="234" t="s">
        <v>4</v>
      </c>
      <c r="AB94" s="234"/>
      <c r="AC94" s="234"/>
      <c r="AD94" s="234"/>
      <c r="AE94" s="236">
        <f>AE4</f>
        <v>44304</v>
      </c>
      <c r="AF94" s="237"/>
      <c r="AG94" s="237"/>
      <c r="AH94" s="237"/>
      <c r="AI94" s="237"/>
      <c r="AJ94" s="237"/>
      <c r="AK94" s="237"/>
      <c r="AL94" s="238">
        <f>AE94</f>
        <v>44304</v>
      </c>
      <c r="AM94" s="239"/>
    </row>
    <row r="95" spans="2:41" ht="12" customHeight="1">
      <c r="U95" s="6"/>
    </row>
    <row r="96" spans="2:41" ht="18" customHeight="1" thickBot="1">
      <c r="B96" s="4" t="s">
        <v>16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</row>
    <row r="97" spans="2:41" ht="18" customHeight="1" thickBot="1">
      <c r="B97" s="246"/>
      <c r="C97" s="231"/>
      <c r="D97" s="230" t="s">
        <v>5</v>
      </c>
      <c r="E97" s="230"/>
      <c r="F97" s="230"/>
      <c r="G97" s="231" t="s">
        <v>39</v>
      </c>
      <c r="H97" s="231"/>
      <c r="I97" s="231"/>
      <c r="J97" s="230" t="s">
        <v>6</v>
      </c>
      <c r="K97" s="230"/>
      <c r="L97" s="230"/>
      <c r="M97" s="230"/>
      <c r="N97" s="230"/>
      <c r="O97" s="230"/>
      <c r="P97" s="230"/>
      <c r="Q97" s="230"/>
      <c r="R97" s="230" t="s">
        <v>40</v>
      </c>
      <c r="S97" s="230"/>
      <c r="T97" s="230"/>
      <c r="U97" s="230"/>
      <c r="V97" s="230"/>
      <c r="W97" s="230"/>
      <c r="X97" s="230"/>
      <c r="Y97" s="230" t="s">
        <v>6</v>
      </c>
      <c r="Z97" s="230"/>
      <c r="AA97" s="230"/>
      <c r="AB97" s="230"/>
      <c r="AC97" s="230"/>
      <c r="AD97" s="230"/>
      <c r="AE97" s="230"/>
      <c r="AF97" s="230"/>
      <c r="AG97" s="231" t="s">
        <v>39</v>
      </c>
      <c r="AH97" s="231"/>
      <c r="AI97" s="231"/>
      <c r="AJ97" s="231" t="s">
        <v>7</v>
      </c>
      <c r="AK97" s="231"/>
      <c r="AL97" s="231"/>
      <c r="AM97" s="231"/>
      <c r="AN97" s="232"/>
    </row>
    <row r="98" spans="2:41" ht="18" customHeight="1">
      <c r="B98" s="199">
        <v>1</v>
      </c>
      <c r="C98" s="200"/>
      <c r="D98" s="201">
        <v>0.375</v>
      </c>
      <c r="E98" s="201"/>
      <c r="F98" s="201"/>
      <c r="G98" s="203"/>
      <c r="H98" s="203"/>
      <c r="I98" s="203"/>
      <c r="J98" s="205" t="e">
        <f>D112</f>
        <v>#REF!</v>
      </c>
      <c r="K98" s="206"/>
      <c r="L98" s="206"/>
      <c r="M98" s="206"/>
      <c r="N98" s="206"/>
      <c r="O98" s="206"/>
      <c r="P98" s="206"/>
      <c r="Q98" s="206"/>
      <c r="R98" s="208" t="str">
        <f>IF(OR(T98="",T99=""),"",T98+T99)</f>
        <v/>
      </c>
      <c r="S98" s="209"/>
      <c r="T98" s="20"/>
      <c r="U98" s="21" t="s">
        <v>8</v>
      </c>
      <c r="V98" s="20"/>
      <c r="W98" s="208" t="str">
        <f>IF(OR(V98="",V99=""),"",V98+V99)</f>
        <v/>
      </c>
      <c r="X98" s="208"/>
      <c r="Y98" s="205" t="e">
        <f>D113</f>
        <v>#REF!</v>
      </c>
      <c r="Z98" s="206"/>
      <c r="AA98" s="206"/>
      <c r="AB98" s="206"/>
      <c r="AC98" s="206"/>
      <c r="AD98" s="206"/>
      <c r="AE98" s="206"/>
      <c r="AF98" s="206"/>
      <c r="AG98" s="203"/>
      <c r="AH98" s="203"/>
      <c r="AI98" s="203"/>
      <c r="AJ98" s="294" t="e">
        <f ca="1">DBCS(INDIRECT("組合せタイムスケジュール!d"&amp;(ROW())/2-44))</f>
        <v>#REF!</v>
      </c>
      <c r="AK98" s="294"/>
      <c r="AL98" s="294"/>
      <c r="AM98" s="294"/>
      <c r="AN98" s="295"/>
    </row>
    <row r="99" spans="2:41" ht="18" customHeight="1">
      <c r="B99" s="197"/>
      <c r="C99" s="198"/>
      <c r="D99" s="202"/>
      <c r="E99" s="202"/>
      <c r="F99" s="202"/>
      <c r="G99" s="204"/>
      <c r="H99" s="204"/>
      <c r="I99" s="204"/>
      <c r="J99" s="207"/>
      <c r="K99" s="207"/>
      <c r="L99" s="207"/>
      <c r="M99" s="207"/>
      <c r="N99" s="207"/>
      <c r="O99" s="207"/>
      <c r="P99" s="207"/>
      <c r="Q99" s="207"/>
      <c r="R99" s="210"/>
      <c r="S99" s="210"/>
      <c r="T99" s="22"/>
      <c r="U99" s="23" t="s">
        <v>8</v>
      </c>
      <c r="V99" s="22"/>
      <c r="W99" s="217"/>
      <c r="X99" s="217"/>
      <c r="Y99" s="207"/>
      <c r="Z99" s="207"/>
      <c r="AA99" s="207"/>
      <c r="AB99" s="207"/>
      <c r="AC99" s="207"/>
      <c r="AD99" s="207"/>
      <c r="AE99" s="207"/>
      <c r="AF99" s="207"/>
      <c r="AG99" s="204"/>
      <c r="AH99" s="204"/>
      <c r="AI99" s="204"/>
      <c r="AJ99" s="290"/>
      <c r="AK99" s="290"/>
      <c r="AL99" s="290"/>
      <c r="AM99" s="290"/>
      <c r="AN99" s="291"/>
    </row>
    <row r="100" spans="2:41" ht="18" customHeight="1">
      <c r="B100" s="195">
        <v>2</v>
      </c>
      <c r="C100" s="196"/>
      <c r="D100" s="202">
        <v>0.40277777777777773</v>
      </c>
      <c r="E100" s="202">
        <v>0.4375</v>
      </c>
      <c r="F100" s="202"/>
      <c r="G100" s="204"/>
      <c r="H100" s="204"/>
      <c r="I100" s="204"/>
      <c r="J100" s="215" t="e">
        <f>D114</f>
        <v>#REF!</v>
      </c>
      <c r="K100" s="216"/>
      <c r="L100" s="216"/>
      <c r="M100" s="216"/>
      <c r="N100" s="216"/>
      <c r="O100" s="216"/>
      <c r="P100" s="216"/>
      <c r="Q100" s="216"/>
      <c r="R100" s="217" t="str">
        <f t="shared" ref="R100" si="45">IF(OR(T100="",T101=""),"",T100+T101)</f>
        <v/>
      </c>
      <c r="S100" s="210"/>
      <c r="T100" s="24"/>
      <c r="U100" s="25" t="s">
        <v>8</v>
      </c>
      <c r="V100" s="24"/>
      <c r="W100" s="217" t="str">
        <f t="shared" ref="W100" si="46">IF(OR(V100="",V101=""),"",V100+V101)</f>
        <v/>
      </c>
      <c r="X100" s="217"/>
      <c r="Y100" s="215" t="e">
        <f>D115</f>
        <v>#REF!</v>
      </c>
      <c r="Z100" s="216"/>
      <c r="AA100" s="216"/>
      <c r="AB100" s="216"/>
      <c r="AC100" s="216"/>
      <c r="AD100" s="216"/>
      <c r="AE100" s="216"/>
      <c r="AF100" s="216"/>
      <c r="AG100" s="204"/>
      <c r="AH100" s="204"/>
      <c r="AI100" s="204"/>
      <c r="AJ100" s="290" t="e">
        <f t="shared" ref="AJ100" ca="1" si="47">DBCS(INDIRECT("組合せタイムスケジュール!d"&amp;(ROW())/2-44))</f>
        <v>#REF!</v>
      </c>
      <c r="AK100" s="290"/>
      <c r="AL100" s="290"/>
      <c r="AM100" s="290"/>
      <c r="AN100" s="291"/>
    </row>
    <row r="101" spans="2:41" ht="18" customHeight="1">
      <c r="B101" s="197"/>
      <c r="C101" s="198"/>
      <c r="D101" s="202"/>
      <c r="E101" s="202"/>
      <c r="F101" s="202"/>
      <c r="G101" s="204"/>
      <c r="H101" s="204"/>
      <c r="I101" s="204"/>
      <c r="J101" s="207"/>
      <c r="K101" s="207"/>
      <c r="L101" s="207"/>
      <c r="M101" s="207"/>
      <c r="N101" s="207"/>
      <c r="O101" s="207"/>
      <c r="P101" s="207"/>
      <c r="Q101" s="207"/>
      <c r="R101" s="210"/>
      <c r="S101" s="210"/>
      <c r="T101" s="22"/>
      <c r="U101" s="23" t="s">
        <v>8</v>
      </c>
      <c r="V101" s="22"/>
      <c r="W101" s="217"/>
      <c r="X101" s="217"/>
      <c r="Y101" s="207"/>
      <c r="Z101" s="207"/>
      <c r="AA101" s="207"/>
      <c r="AB101" s="207"/>
      <c r="AC101" s="207"/>
      <c r="AD101" s="207"/>
      <c r="AE101" s="207"/>
      <c r="AF101" s="207"/>
      <c r="AG101" s="204"/>
      <c r="AH101" s="204"/>
      <c r="AI101" s="204"/>
      <c r="AJ101" s="290"/>
      <c r="AK101" s="290"/>
      <c r="AL101" s="290"/>
      <c r="AM101" s="290"/>
      <c r="AN101" s="291"/>
    </row>
    <row r="102" spans="2:41" ht="18" customHeight="1">
      <c r="B102" s="195">
        <v>3</v>
      </c>
      <c r="C102" s="196"/>
      <c r="D102" s="202">
        <v>0.44444444444444442</v>
      </c>
      <c r="E102" s="202"/>
      <c r="F102" s="202"/>
      <c r="G102" s="204"/>
      <c r="H102" s="204"/>
      <c r="I102" s="204"/>
      <c r="J102" s="215" t="e">
        <f>D114</f>
        <v>#REF!</v>
      </c>
      <c r="K102" s="216"/>
      <c r="L102" s="216"/>
      <c r="M102" s="216"/>
      <c r="N102" s="216"/>
      <c r="O102" s="216"/>
      <c r="P102" s="216"/>
      <c r="Q102" s="216"/>
      <c r="R102" s="217" t="str">
        <f t="shared" ref="R102" si="48">IF(OR(T102="",T103=""),"",T102+T103)</f>
        <v/>
      </c>
      <c r="S102" s="210"/>
      <c r="T102" s="24"/>
      <c r="U102" s="25" t="s">
        <v>8</v>
      </c>
      <c r="V102" s="24"/>
      <c r="W102" s="217" t="str">
        <f t="shared" ref="W102" si="49">IF(OR(V102="",V103=""),"",V102+V103)</f>
        <v/>
      </c>
      <c r="X102" s="217"/>
      <c r="Y102" s="215" t="e">
        <f>D113</f>
        <v>#REF!</v>
      </c>
      <c r="Z102" s="216"/>
      <c r="AA102" s="216"/>
      <c r="AB102" s="216"/>
      <c r="AC102" s="216"/>
      <c r="AD102" s="216"/>
      <c r="AE102" s="216"/>
      <c r="AF102" s="216"/>
      <c r="AG102" s="204"/>
      <c r="AH102" s="204"/>
      <c r="AI102" s="204"/>
      <c r="AJ102" s="290" t="e">
        <f t="shared" ref="AJ102" ca="1" si="50">DBCS(INDIRECT("組合せタイムスケジュール!d"&amp;(ROW())/2-44))</f>
        <v>#REF!</v>
      </c>
      <c r="AK102" s="290"/>
      <c r="AL102" s="290"/>
      <c r="AM102" s="290"/>
      <c r="AN102" s="291"/>
    </row>
    <row r="103" spans="2:41" ht="18" customHeight="1">
      <c r="B103" s="197"/>
      <c r="C103" s="198"/>
      <c r="D103" s="202"/>
      <c r="E103" s="202"/>
      <c r="F103" s="202"/>
      <c r="G103" s="204"/>
      <c r="H103" s="204"/>
      <c r="I103" s="204"/>
      <c r="J103" s="207"/>
      <c r="K103" s="207"/>
      <c r="L103" s="207"/>
      <c r="M103" s="207"/>
      <c r="N103" s="207"/>
      <c r="O103" s="207"/>
      <c r="P103" s="207"/>
      <c r="Q103" s="207"/>
      <c r="R103" s="210"/>
      <c r="S103" s="210"/>
      <c r="T103" s="22"/>
      <c r="U103" s="23" t="s">
        <v>8</v>
      </c>
      <c r="V103" s="22"/>
      <c r="W103" s="217"/>
      <c r="X103" s="217"/>
      <c r="Y103" s="207"/>
      <c r="Z103" s="207"/>
      <c r="AA103" s="207"/>
      <c r="AB103" s="207"/>
      <c r="AC103" s="207"/>
      <c r="AD103" s="207"/>
      <c r="AE103" s="207"/>
      <c r="AF103" s="207"/>
      <c r="AG103" s="204"/>
      <c r="AH103" s="204"/>
      <c r="AI103" s="204"/>
      <c r="AJ103" s="290"/>
      <c r="AK103" s="290"/>
      <c r="AL103" s="290"/>
      <c r="AM103" s="290"/>
      <c r="AN103" s="291"/>
    </row>
    <row r="104" spans="2:41" ht="18" customHeight="1">
      <c r="B104" s="195">
        <v>4</v>
      </c>
      <c r="C104" s="196"/>
      <c r="D104" s="202">
        <v>0.47222222222222227</v>
      </c>
      <c r="E104" s="202">
        <v>0.4375</v>
      </c>
      <c r="F104" s="202"/>
      <c r="G104" s="204"/>
      <c r="H104" s="204"/>
      <c r="I104" s="204"/>
      <c r="J104" s="215" t="e">
        <f>D112</f>
        <v>#REF!</v>
      </c>
      <c r="K104" s="216"/>
      <c r="L104" s="216"/>
      <c r="M104" s="216"/>
      <c r="N104" s="216"/>
      <c r="O104" s="216"/>
      <c r="P104" s="216"/>
      <c r="Q104" s="216"/>
      <c r="R104" s="217" t="str">
        <f t="shared" ref="R104" si="51">IF(OR(T104="",T105=""),"",T104+T105)</f>
        <v/>
      </c>
      <c r="S104" s="210"/>
      <c r="T104" s="24"/>
      <c r="U104" s="25" t="s">
        <v>8</v>
      </c>
      <c r="V104" s="24"/>
      <c r="W104" s="217" t="str">
        <f t="shared" ref="W104" si="52">IF(OR(V104="",V105=""),"",V104+V105)</f>
        <v/>
      </c>
      <c r="X104" s="217"/>
      <c r="Y104" s="215" t="e">
        <f>D115</f>
        <v>#REF!</v>
      </c>
      <c r="Z104" s="216"/>
      <c r="AA104" s="216"/>
      <c r="AB104" s="216"/>
      <c r="AC104" s="216"/>
      <c r="AD104" s="216"/>
      <c r="AE104" s="216"/>
      <c r="AF104" s="216"/>
      <c r="AG104" s="204"/>
      <c r="AH104" s="204"/>
      <c r="AI104" s="204"/>
      <c r="AJ104" s="290" t="e">
        <f t="shared" ref="AJ104" ca="1" si="53">DBCS(INDIRECT("組合せタイムスケジュール!d"&amp;(ROW())/2-44))</f>
        <v>#REF!</v>
      </c>
      <c r="AK104" s="290"/>
      <c r="AL104" s="290"/>
      <c r="AM104" s="290"/>
      <c r="AN104" s="291"/>
    </row>
    <row r="105" spans="2:41" ht="18" customHeight="1">
      <c r="B105" s="197"/>
      <c r="C105" s="198"/>
      <c r="D105" s="202"/>
      <c r="E105" s="202"/>
      <c r="F105" s="202"/>
      <c r="G105" s="204"/>
      <c r="H105" s="204"/>
      <c r="I105" s="204"/>
      <c r="J105" s="207"/>
      <c r="K105" s="207"/>
      <c r="L105" s="207"/>
      <c r="M105" s="207"/>
      <c r="N105" s="207"/>
      <c r="O105" s="207"/>
      <c r="P105" s="207"/>
      <c r="Q105" s="207"/>
      <c r="R105" s="210"/>
      <c r="S105" s="210"/>
      <c r="T105" s="22"/>
      <c r="U105" s="23" t="s">
        <v>8</v>
      </c>
      <c r="V105" s="22"/>
      <c r="W105" s="217"/>
      <c r="X105" s="217"/>
      <c r="Y105" s="207"/>
      <c r="Z105" s="207"/>
      <c r="AA105" s="207"/>
      <c r="AB105" s="207"/>
      <c r="AC105" s="207"/>
      <c r="AD105" s="207"/>
      <c r="AE105" s="207"/>
      <c r="AF105" s="207"/>
      <c r="AG105" s="204"/>
      <c r="AH105" s="204"/>
      <c r="AI105" s="204"/>
      <c r="AJ105" s="290"/>
      <c r="AK105" s="290"/>
      <c r="AL105" s="290"/>
      <c r="AM105" s="290"/>
      <c r="AN105" s="291"/>
    </row>
    <row r="106" spans="2:41" ht="18" customHeight="1">
      <c r="B106" s="195">
        <v>5</v>
      </c>
      <c r="C106" s="196"/>
      <c r="D106" s="202">
        <v>0.51388888888888895</v>
      </c>
      <c r="E106" s="202">
        <v>0.4375</v>
      </c>
      <c r="F106" s="202"/>
      <c r="G106" s="204"/>
      <c r="H106" s="204"/>
      <c r="I106" s="204"/>
      <c r="J106" s="215" t="e">
        <f>D112</f>
        <v>#REF!</v>
      </c>
      <c r="K106" s="216"/>
      <c r="L106" s="216"/>
      <c r="M106" s="216"/>
      <c r="N106" s="216"/>
      <c r="O106" s="216"/>
      <c r="P106" s="216"/>
      <c r="Q106" s="216"/>
      <c r="R106" s="217" t="str">
        <f t="shared" ref="R106" si="54">IF(OR(T106="",T107=""),"",T106+T107)</f>
        <v/>
      </c>
      <c r="S106" s="210"/>
      <c r="T106" s="24"/>
      <c r="U106" s="25" t="s">
        <v>8</v>
      </c>
      <c r="V106" s="24"/>
      <c r="W106" s="217" t="str">
        <f t="shared" ref="W106" si="55">IF(OR(V106="",V107=""),"",V106+V107)</f>
        <v/>
      </c>
      <c r="X106" s="217"/>
      <c r="Y106" s="215" t="e">
        <f>D114</f>
        <v>#REF!</v>
      </c>
      <c r="Z106" s="216"/>
      <c r="AA106" s="216"/>
      <c r="AB106" s="216"/>
      <c r="AC106" s="216"/>
      <c r="AD106" s="216"/>
      <c r="AE106" s="216"/>
      <c r="AF106" s="216"/>
      <c r="AG106" s="204"/>
      <c r="AH106" s="204"/>
      <c r="AI106" s="204"/>
      <c r="AJ106" s="290" t="e">
        <f t="shared" ref="AJ106" ca="1" si="56">DBCS(INDIRECT("組合せタイムスケジュール!d"&amp;(ROW())/2-44))</f>
        <v>#REF!</v>
      </c>
      <c r="AK106" s="290"/>
      <c r="AL106" s="290"/>
      <c r="AM106" s="290"/>
      <c r="AN106" s="291"/>
    </row>
    <row r="107" spans="2:41" ht="18" customHeight="1">
      <c r="B107" s="197"/>
      <c r="C107" s="198"/>
      <c r="D107" s="202"/>
      <c r="E107" s="202"/>
      <c r="F107" s="202"/>
      <c r="G107" s="204"/>
      <c r="H107" s="204"/>
      <c r="I107" s="204"/>
      <c r="J107" s="207"/>
      <c r="K107" s="207"/>
      <c r="L107" s="207"/>
      <c r="M107" s="207"/>
      <c r="N107" s="207"/>
      <c r="O107" s="207"/>
      <c r="P107" s="207"/>
      <c r="Q107" s="207"/>
      <c r="R107" s="210"/>
      <c r="S107" s="210"/>
      <c r="T107" s="22"/>
      <c r="U107" s="23" t="s">
        <v>8</v>
      </c>
      <c r="V107" s="22"/>
      <c r="W107" s="217"/>
      <c r="X107" s="217"/>
      <c r="Y107" s="207"/>
      <c r="Z107" s="207"/>
      <c r="AA107" s="207"/>
      <c r="AB107" s="207"/>
      <c r="AC107" s="207"/>
      <c r="AD107" s="207"/>
      <c r="AE107" s="207"/>
      <c r="AF107" s="207"/>
      <c r="AG107" s="204"/>
      <c r="AH107" s="204"/>
      <c r="AI107" s="204"/>
      <c r="AJ107" s="290"/>
      <c r="AK107" s="290"/>
      <c r="AL107" s="290"/>
      <c r="AM107" s="290"/>
      <c r="AN107" s="291"/>
    </row>
    <row r="108" spans="2:41" ht="18" customHeight="1">
      <c r="B108" s="195">
        <v>6</v>
      </c>
      <c r="C108" s="196"/>
      <c r="D108" s="202">
        <v>0.54166666666666663</v>
      </c>
      <c r="E108" s="202">
        <v>0.4375</v>
      </c>
      <c r="F108" s="202"/>
      <c r="G108" s="204"/>
      <c r="H108" s="204"/>
      <c r="I108" s="204"/>
      <c r="J108" s="215" t="e">
        <f>D113</f>
        <v>#REF!</v>
      </c>
      <c r="K108" s="216"/>
      <c r="L108" s="216"/>
      <c r="M108" s="216"/>
      <c r="N108" s="216"/>
      <c r="O108" s="216"/>
      <c r="P108" s="216"/>
      <c r="Q108" s="216"/>
      <c r="R108" s="217" t="str">
        <f t="shared" ref="R108" si="57">IF(OR(T108="",T109=""),"",T108+T109)</f>
        <v/>
      </c>
      <c r="S108" s="210"/>
      <c r="T108" s="24"/>
      <c r="U108" s="25" t="s">
        <v>8</v>
      </c>
      <c r="V108" s="24"/>
      <c r="W108" s="217" t="str">
        <f t="shared" ref="W108" si="58">IF(OR(V108="",V109=""),"",V108+V109)</f>
        <v/>
      </c>
      <c r="X108" s="217"/>
      <c r="Y108" s="215" t="e">
        <f>D115</f>
        <v>#REF!</v>
      </c>
      <c r="Z108" s="216"/>
      <c r="AA108" s="216"/>
      <c r="AB108" s="216"/>
      <c r="AC108" s="216"/>
      <c r="AD108" s="216"/>
      <c r="AE108" s="216"/>
      <c r="AF108" s="216"/>
      <c r="AG108" s="204"/>
      <c r="AH108" s="204"/>
      <c r="AI108" s="204"/>
      <c r="AJ108" s="290" t="e">
        <f t="shared" ref="AJ108" ca="1" si="59">DBCS(INDIRECT("組合せタイムスケジュール!d"&amp;(ROW())/2-44))</f>
        <v>#REF!</v>
      </c>
      <c r="AK108" s="290"/>
      <c r="AL108" s="290"/>
      <c r="AM108" s="290"/>
      <c r="AN108" s="291"/>
    </row>
    <row r="109" spans="2:41" ht="18" customHeight="1" thickBot="1">
      <c r="B109" s="213"/>
      <c r="C109" s="214"/>
      <c r="D109" s="221"/>
      <c r="E109" s="221"/>
      <c r="F109" s="221"/>
      <c r="G109" s="218"/>
      <c r="H109" s="218"/>
      <c r="I109" s="218"/>
      <c r="J109" s="222"/>
      <c r="K109" s="222"/>
      <c r="L109" s="222"/>
      <c r="M109" s="222"/>
      <c r="N109" s="222"/>
      <c r="O109" s="222"/>
      <c r="P109" s="222"/>
      <c r="Q109" s="222"/>
      <c r="R109" s="223"/>
      <c r="S109" s="223"/>
      <c r="T109" s="26"/>
      <c r="U109" s="27" t="s">
        <v>8</v>
      </c>
      <c r="V109" s="26"/>
      <c r="W109" s="224"/>
      <c r="X109" s="224"/>
      <c r="Y109" s="222"/>
      <c r="Z109" s="222"/>
      <c r="AA109" s="222"/>
      <c r="AB109" s="222"/>
      <c r="AC109" s="222"/>
      <c r="AD109" s="222"/>
      <c r="AE109" s="222"/>
      <c r="AF109" s="222"/>
      <c r="AG109" s="218"/>
      <c r="AH109" s="218"/>
      <c r="AI109" s="218"/>
      <c r="AJ109" s="292"/>
      <c r="AK109" s="292"/>
      <c r="AL109" s="292"/>
      <c r="AM109" s="292"/>
      <c r="AN109" s="293"/>
    </row>
    <row r="110" spans="2:41" ht="18" customHeight="1" thickBot="1">
      <c r="D110" s="4"/>
      <c r="E110" s="4"/>
    </row>
    <row r="111" spans="2:41" ht="24" customHeight="1" thickBot="1">
      <c r="B111" s="269" t="s">
        <v>26</v>
      </c>
      <c r="C111" s="270"/>
      <c r="D111" s="270"/>
      <c r="E111" s="270"/>
      <c r="F111" s="270"/>
      <c r="G111" s="270"/>
      <c r="H111" s="270"/>
      <c r="I111" s="270"/>
      <c r="J111" s="270"/>
      <c r="K111" s="270"/>
      <c r="L111" s="271"/>
      <c r="M111" s="225" t="e">
        <f>D112</f>
        <v>#REF!</v>
      </c>
      <c r="N111" s="225"/>
      <c r="O111" s="225"/>
      <c r="P111" s="225"/>
      <c r="Q111" s="225"/>
      <c r="R111" s="225" t="e">
        <f>D113</f>
        <v>#REF!</v>
      </c>
      <c r="S111" s="225"/>
      <c r="T111" s="225"/>
      <c r="U111" s="225"/>
      <c r="V111" s="225"/>
      <c r="W111" s="225" t="e">
        <f>D114</f>
        <v>#REF!</v>
      </c>
      <c r="X111" s="225"/>
      <c r="Y111" s="225"/>
      <c r="Z111" s="225"/>
      <c r="AA111" s="225"/>
      <c r="AB111" s="225" t="e">
        <f>D115</f>
        <v>#REF!</v>
      </c>
      <c r="AC111" s="225"/>
      <c r="AD111" s="225"/>
      <c r="AE111" s="225"/>
      <c r="AF111" s="225"/>
      <c r="AG111" s="244" t="s">
        <v>19</v>
      </c>
      <c r="AH111" s="244"/>
      <c r="AI111" s="244" t="s">
        <v>21</v>
      </c>
      <c r="AJ111" s="244"/>
      <c r="AK111" s="244" t="s">
        <v>20</v>
      </c>
      <c r="AL111" s="244"/>
      <c r="AM111" s="244" t="s">
        <v>22</v>
      </c>
      <c r="AN111" s="245"/>
    </row>
    <row r="112" spans="2:41" ht="24" customHeight="1">
      <c r="B112" s="316">
        <v>1</v>
      </c>
      <c r="C112" s="317"/>
      <c r="D112" s="350" t="e">
        <f>VLOOKUP(B112,'５月２２日'!#REF!,1*$AQ$1+1,FALSE)</f>
        <v>#REF!</v>
      </c>
      <c r="E112" s="350"/>
      <c r="F112" s="350"/>
      <c r="G112" s="350"/>
      <c r="H112" s="350"/>
      <c r="I112" s="350"/>
      <c r="J112" s="350"/>
      <c r="K112" s="350"/>
      <c r="L112" s="350"/>
      <c r="M112" s="47"/>
      <c r="N112" s="48"/>
      <c r="O112" s="48"/>
      <c r="P112" s="49"/>
      <c r="Q112" s="50"/>
      <c r="R112" s="318" t="str">
        <f>IF(OR(T112="",V112=""),IF(T112&gt;V112,"〇",IF(T112&lt;V112,"●",IF(T112=V112,"△"))))</f>
        <v>△</v>
      </c>
      <c r="S112" s="319"/>
      <c r="T112" s="51" t="str">
        <f>R98</f>
        <v/>
      </c>
      <c r="U112" s="52" t="s">
        <v>18</v>
      </c>
      <c r="V112" s="53" t="str">
        <f>W98</f>
        <v/>
      </c>
      <c r="W112" s="318" t="str">
        <f>IF(OR(Y112="",AA112=""),IF(Y112&gt;AA112,"〇",IF(Y112&lt;AA112,"●",IF(Y112=AA112,"△"))))</f>
        <v>△</v>
      </c>
      <c r="X112" s="319"/>
      <c r="Y112" s="51" t="str">
        <f>R106</f>
        <v/>
      </c>
      <c r="Z112" s="52" t="s">
        <v>18</v>
      </c>
      <c r="AA112" s="53" t="str">
        <f>W106</f>
        <v/>
      </c>
      <c r="AB112" s="318" t="str">
        <f>IF(OR(AD112="",AF112=""),IF(AD112&gt;AF112,"〇",IF(AD112&lt;AF112,"●",IF(AD112=AF112,"△"))))</f>
        <v>△</v>
      </c>
      <c r="AC112" s="319"/>
      <c r="AD112" s="51" t="str">
        <f>R104</f>
        <v/>
      </c>
      <c r="AE112" s="52" t="s">
        <v>18</v>
      </c>
      <c r="AF112" s="53" t="str">
        <f>W104</f>
        <v/>
      </c>
      <c r="AG112" s="203">
        <f>COUNTIF(M112:AF112,"〇")*3+COUNTIF(M112:AF112,"△")</f>
        <v>3</v>
      </c>
      <c r="AH112" s="203"/>
      <c r="AI112" s="320">
        <f>SUM(O112,T112,Y112,AD112)-SUM(Q112,V112,AA112,AF112)</f>
        <v>0</v>
      </c>
      <c r="AJ112" s="203"/>
      <c r="AK112" s="320">
        <f>SUM(O112,T112,Y112,AD112)</f>
        <v>0</v>
      </c>
      <c r="AL112" s="203"/>
      <c r="AM112" s="203">
        <f>RANK(AO112,$AO$112:$AO$115)</f>
        <v>1</v>
      </c>
      <c r="AN112" s="314"/>
      <c r="AO112" s="3">
        <f>AG112*10000+AI112*1000+AK112*100</f>
        <v>30000</v>
      </c>
    </row>
    <row r="113" spans="2:41" ht="24" customHeight="1">
      <c r="B113" s="185">
        <v>2</v>
      </c>
      <c r="C113" s="186"/>
      <c r="D113" s="301" t="e">
        <f>VLOOKUP(B113,'５月２２日'!#REF!,1*$AQ$1+1,FALSE)</f>
        <v>#REF!</v>
      </c>
      <c r="E113" s="301"/>
      <c r="F113" s="301"/>
      <c r="G113" s="301"/>
      <c r="H113" s="301"/>
      <c r="I113" s="301"/>
      <c r="J113" s="301"/>
      <c r="K113" s="301"/>
      <c r="L113" s="301"/>
      <c r="M113" s="253" t="str">
        <f>IF(OR(O113="",Q113=""),IF(O113&gt;Q113,"〇",IF(O113&lt;Q113,"●",IF(O113=Q113,"△"))))</f>
        <v>△</v>
      </c>
      <c r="N113" s="254"/>
      <c r="O113" s="18" t="str">
        <f>V112</f>
        <v/>
      </c>
      <c r="P113" s="28" t="s">
        <v>18</v>
      </c>
      <c r="Q113" s="19" t="str">
        <f>T112</f>
        <v/>
      </c>
      <c r="R113" s="8"/>
      <c r="S113" s="9"/>
      <c r="T113" s="9"/>
      <c r="U113" s="9"/>
      <c r="V113" s="10"/>
      <c r="W113" s="253" t="str">
        <f>IF(OR(Y113="",AA113=""),IF(Y113&gt;AA113,"〇",IF(Y113&lt;AA113,"●",IF(Y113=AA113,"△"))))</f>
        <v>△</v>
      </c>
      <c r="X113" s="254"/>
      <c r="Y113" s="18" t="str">
        <f>W102</f>
        <v/>
      </c>
      <c r="Z113" s="28" t="s">
        <v>18</v>
      </c>
      <c r="AA113" s="19" t="str">
        <f>R102</f>
        <v/>
      </c>
      <c r="AB113" s="253" t="str">
        <f>IF(OR(AD113="",AF113=""),IF(AD113&gt;AF113,"〇",IF(AD113&lt;AF113,"●",IF(AD113=AF113,"△"))))</f>
        <v>△</v>
      </c>
      <c r="AC113" s="254"/>
      <c r="AD113" s="18" t="str">
        <f>R108</f>
        <v/>
      </c>
      <c r="AE113" s="28" t="s">
        <v>18</v>
      </c>
      <c r="AF113" s="19" t="str">
        <f>W108</f>
        <v/>
      </c>
      <c r="AG113" s="204">
        <f t="shared" ref="AG113:AG115" si="60">COUNTIF(M113:AF113,"〇")*3+COUNTIF(M113:AF113,"△")</f>
        <v>3</v>
      </c>
      <c r="AH113" s="204"/>
      <c r="AI113" s="300">
        <f t="shared" ref="AI113:AI115" si="61">SUM(O113,T113,Y113,AD113)-SUM(Q113,V113,AA113,AF113)</f>
        <v>0</v>
      </c>
      <c r="AJ113" s="204"/>
      <c r="AK113" s="300">
        <f t="shared" ref="AK113:AK115" si="62">SUM(O113,T113,Y113,AD113)</f>
        <v>0</v>
      </c>
      <c r="AL113" s="204"/>
      <c r="AM113" s="204">
        <f t="shared" ref="AM113:AM115" si="63">RANK(AO113,$AO$112:$AO$115)</f>
        <v>1</v>
      </c>
      <c r="AN113" s="241"/>
      <c r="AO113" s="3">
        <f>AG113*10000+AI113*1000+AK113*100</f>
        <v>30000</v>
      </c>
    </row>
    <row r="114" spans="2:41" ht="24" customHeight="1">
      <c r="B114" s="185">
        <v>3</v>
      </c>
      <c r="C114" s="186"/>
      <c r="D114" s="301" t="e">
        <f>VLOOKUP(B114,'５月２２日'!#REF!,1*$AQ$1+1,FALSE)</f>
        <v>#REF!</v>
      </c>
      <c r="E114" s="301"/>
      <c r="F114" s="301"/>
      <c r="G114" s="301"/>
      <c r="H114" s="301"/>
      <c r="I114" s="301"/>
      <c r="J114" s="301"/>
      <c r="K114" s="301"/>
      <c r="L114" s="301"/>
      <c r="M114" s="253" t="str">
        <f>IF(OR(O114="",Q114=""),IF(O114&gt;Q114,"〇",IF(O114&lt;Q114,"●",IF(O114=Q114,"△"))))</f>
        <v>△</v>
      </c>
      <c r="N114" s="254"/>
      <c r="O114" s="18" t="str">
        <f>AA112</f>
        <v/>
      </c>
      <c r="P114" s="28" t="s">
        <v>18</v>
      </c>
      <c r="Q114" s="19" t="str">
        <f>Y112</f>
        <v/>
      </c>
      <c r="R114" s="253" t="str">
        <f>IF(OR(T114="",V114=""),IF(T114&gt;V114,"〇",IF(T114&lt;V114,"●",IF(T114=V114,"△"))))</f>
        <v>△</v>
      </c>
      <c r="S114" s="254"/>
      <c r="T114" s="18" t="str">
        <f>AA113</f>
        <v/>
      </c>
      <c r="U114" s="28" t="s">
        <v>18</v>
      </c>
      <c r="V114" s="19" t="str">
        <f>Y113</f>
        <v/>
      </c>
      <c r="W114" s="8"/>
      <c r="X114" s="9"/>
      <c r="Y114" s="9"/>
      <c r="Z114" s="9"/>
      <c r="AA114" s="10"/>
      <c r="AB114" s="253" t="str">
        <f>IF(OR(AD114="",AF114=""),IF(AD114&gt;AF114,"〇",IF(AD114&lt;AF114,"●",IF(AD114=AF114,"△"))))</f>
        <v>△</v>
      </c>
      <c r="AC114" s="254"/>
      <c r="AD114" s="18" t="str">
        <f>R100</f>
        <v/>
      </c>
      <c r="AE114" s="28" t="s">
        <v>18</v>
      </c>
      <c r="AF114" s="19" t="str">
        <f>W100</f>
        <v/>
      </c>
      <c r="AG114" s="204">
        <f t="shared" si="60"/>
        <v>3</v>
      </c>
      <c r="AH114" s="204"/>
      <c r="AI114" s="300">
        <f t="shared" si="61"/>
        <v>0</v>
      </c>
      <c r="AJ114" s="204"/>
      <c r="AK114" s="300">
        <f t="shared" si="62"/>
        <v>0</v>
      </c>
      <c r="AL114" s="204"/>
      <c r="AM114" s="204">
        <f t="shared" si="63"/>
        <v>1</v>
      </c>
      <c r="AN114" s="241"/>
      <c r="AO114" s="3">
        <f>AG114*10000+AI114*1000+AK114*100</f>
        <v>30000</v>
      </c>
    </row>
    <row r="115" spans="2:41" ht="24" customHeight="1" thickBot="1">
      <c r="B115" s="174">
        <v>4</v>
      </c>
      <c r="C115" s="175"/>
      <c r="D115" s="181" t="e">
        <f>VLOOKUP(B115,'５月２２日'!#REF!,1*$AQ$1+1,FALSE)</f>
        <v>#REF!</v>
      </c>
      <c r="E115" s="181"/>
      <c r="F115" s="181"/>
      <c r="G115" s="181"/>
      <c r="H115" s="181"/>
      <c r="I115" s="181"/>
      <c r="J115" s="181"/>
      <c r="K115" s="181"/>
      <c r="L115" s="181"/>
      <c r="M115" s="273" t="str">
        <f>IF(OR(O115="",Q115=""),IF(O115&gt;Q115,"〇",IF(O115&lt;Q115,"●",IF(O115=Q115,"△"))))</f>
        <v>△</v>
      </c>
      <c r="N115" s="277"/>
      <c r="O115" s="34" t="str">
        <f>AF112</f>
        <v/>
      </c>
      <c r="P115" s="35" t="s">
        <v>18</v>
      </c>
      <c r="Q115" s="36" t="str">
        <f>AD112</f>
        <v/>
      </c>
      <c r="R115" s="273" t="str">
        <f>IF(OR(T115="",V115=""),IF(T115&gt;V115,"〇",IF(T115&lt;V115,"●",IF(T115=V115,"△"))))</f>
        <v>△</v>
      </c>
      <c r="S115" s="277"/>
      <c r="T115" s="34" t="str">
        <f>AF114</f>
        <v/>
      </c>
      <c r="U115" s="35" t="s">
        <v>18</v>
      </c>
      <c r="V115" s="36" t="str">
        <f>AD113</f>
        <v/>
      </c>
      <c r="W115" s="273" t="str">
        <f>IF(OR(Y115="",AA115=""),IF(Y115&gt;AA115,"〇",IF(Y115&lt;AA115,"●",IF(Y115=AA115,"△"))))</f>
        <v>△</v>
      </c>
      <c r="X115" s="277"/>
      <c r="Y115" s="34" t="str">
        <f>AF114</f>
        <v/>
      </c>
      <c r="Z115" s="35" t="s">
        <v>18</v>
      </c>
      <c r="AA115" s="36" t="str">
        <f>AD114</f>
        <v/>
      </c>
      <c r="AB115" s="37"/>
      <c r="AC115" s="38"/>
      <c r="AD115" s="38"/>
      <c r="AE115" s="38"/>
      <c r="AF115" s="39"/>
      <c r="AG115" s="218">
        <f t="shared" si="60"/>
        <v>3</v>
      </c>
      <c r="AH115" s="218"/>
      <c r="AI115" s="272">
        <f t="shared" si="61"/>
        <v>0</v>
      </c>
      <c r="AJ115" s="218"/>
      <c r="AK115" s="272">
        <f t="shared" si="62"/>
        <v>0</v>
      </c>
      <c r="AL115" s="218"/>
      <c r="AM115" s="218">
        <f t="shared" si="63"/>
        <v>1</v>
      </c>
      <c r="AN115" s="243"/>
      <c r="AO115" s="3">
        <f>AG115*10000+AI115*1000+AK115*100</f>
        <v>30000</v>
      </c>
    </row>
    <row r="116" spans="2:41" ht="18" customHeight="1" thickBot="1">
      <c r="B116" s="4"/>
      <c r="C116" s="4"/>
      <c r="AN116" s="4"/>
    </row>
    <row r="117" spans="2:41" ht="24" customHeight="1" thickBot="1">
      <c r="C117" s="192" t="s">
        <v>9</v>
      </c>
      <c r="D117" s="193"/>
      <c r="E117" s="193"/>
      <c r="F117" s="193"/>
      <c r="G117" s="193"/>
      <c r="H117" s="193" t="s">
        <v>6</v>
      </c>
      <c r="I117" s="193"/>
      <c r="J117" s="193"/>
      <c r="K117" s="193"/>
      <c r="L117" s="193"/>
      <c r="M117" s="193"/>
      <c r="N117" s="193"/>
      <c r="O117" s="193"/>
      <c r="P117" s="193"/>
      <c r="Q117" s="193"/>
      <c r="R117" s="193" t="s">
        <v>10</v>
      </c>
      <c r="S117" s="193"/>
      <c r="T117" s="193"/>
      <c r="U117" s="193"/>
      <c r="V117" s="193"/>
      <c r="W117" s="193"/>
      <c r="X117" s="193"/>
      <c r="Y117" s="193"/>
      <c r="Z117" s="193"/>
      <c r="AA117" s="193" t="s">
        <v>11</v>
      </c>
      <c r="AB117" s="193"/>
      <c r="AC117" s="193"/>
      <c r="AD117" s="193" t="s">
        <v>12</v>
      </c>
      <c r="AE117" s="193"/>
      <c r="AF117" s="193"/>
      <c r="AG117" s="193"/>
      <c r="AH117" s="193"/>
      <c r="AI117" s="193"/>
      <c r="AJ117" s="193"/>
      <c r="AK117" s="193"/>
      <c r="AL117" s="193"/>
      <c r="AM117" s="194"/>
      <c r="AN117" s="4"/>
    </row>
    <row r="118" spans="2:41" ht="24" customHeight="1">
      <c r="C118" s="187" t="s">
        <v>13</v>
      </c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  <c r="AA118" s="189"/>
      <c r="AB118" s="189"/>
      <c r="AC118" s="189"/>
      <c r="AD118" s="190"/>
      <c r="AE118" s="190"/>
      <c r="AF118" s="190"/>
      <c r="AG118" s="190"/>
      <c r="AH118" s="190"/>
      <c r="AI118" s="190"/>
      <c r="AJ118" s="190"/>
      <c r="AK118" s="190"/>
      <c r="AL118" s="190"/>
      <c r="AM118" s="191"/>
      <c r="AN118" s="4"/>
    </row>
    <row r="119" spans="2:41" ht="24" customHeight="1">
      <c r="C119" s="296" t="s">
        <v>14</v>
      </c>
      <c r="D119" s="297"/>
      <c r="E119" s="297"/>
      <c r="F119" s="297"/>
      <c r="G119" s="297"/>
      <c r="H119" s="297"/>
      <c r="I119" s="297"/>
      <c r="J119" s="297"/>
      <c r="K119" s="297"/>
      <c r="L119" s="297"/>
      <c r="M119" s="297"/>
      <c r="N119" s="297"/>
      <c r="O119" s="297"/>
      <c r="P119" s="297"/>
      <c r="Q119" s="297"/>
      <c r="R119" s="297"/>
      <c r="S119" s="297"/>
      <c r="T119" s="297"/>
      <c r="U119" s="297"/>
      <c r="V119" s="297"/>
      <c r="W119" s="297"/>
      <c r="X119" s="297"/>
      <c r="Y119" s="297"/>
      <c r="Z119" s="297"/>
      <c r="AA119" s="297"/>
      <c r="AB119" s="297"/>
      <c r="AC119" s="297"/>
      <c r="AD119" s="298"/>
      <c r="AE119" s="298"/>
      <c r="AF119" s="298"/>
      <c r="AG119" s="298"/>
      <c r="AH119" s="298"/>
      <c r="AI119" s="298"/>
      <c r="AJ119" s="298"/>
      <c r="AK119" s="298"/>
      <c r="AL119" s="298"/>
      <c r="AM119" s="299"/>
      <c r="AN119" s="4"/>
    </row>
    <row r="120" spans="2:41" ht="24" customHeight="1" thickBot="1">
      <c r="C120" s="168" t="s">
        <v>14</v>
      </c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  <c r="AA120" s="169"/>
      <c r="AB120" s="169"/>
      <c r="AC120" s="169"/>
      <c r="AD120" s="170"/>
      <c r="AE120" s="170"/>
      <c r="AF120" s="170"/>
      <c r="AG120" s="170"/>
      <c r="AH120" s="170"/>
      <c r="AI120" s="170"/>
      <c r="AJ120" s="170"/>
      <c r="AK120" s="170"/>
      <c r="AL120" s="170"/>
      <c r="AM120" s="171"/>
    </row>
    <row r="121" spans="2:41" ht="18" customHeight="1">
      <c r="B121" s="240" t="s">
        <v>15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240"/>
      <c r="Y121" s="240"/>
      <c r="Z121" s="240"/>
      <c r="AA121" s="240"/>
      <c r="AB121" s="240"/>
      <c r="AC121" s="240"/>
      <c r="AD121" s="240"/>
      <c r="AE121" s="240"/>
      <c r="AF121" s="240"/>
      <c r="AG121" s="240"/>
      <c r="AH121" s="240"/>
      <c r="AI121" s="240"/>
      <c r="AJ121" s="240"/>
      <c r="AK121" s="240"/>
      <c r="AL121" s="240"/>
      <c r="AM121" s="240"/>
      <c r="AN121" s="240"/>
    </row>
    <row r="122" spans="2:41" ht="18" customHeight="1">
      <c r="B122" s="240"/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240"/>
      <c r="Y122" s="240"/>
      <c r="Z122" s="240"/>
      <c r="AA122" s="240"/>
      <c r="AB122" s="240"/>
      <c r="AC122" s="240"/>
      <c r="AD122" s="240"/>
      <c r="AE122" s="240"/>
      <c r="AF122" s="240"/>
      <c r="AG122" s="240"/>
      <c r="AH122" s="240"/>
      <c r="AI122" s="240"/>
      <c r="AJ122" s="240"/>
      <c r="AK122" s="240"/>
      <c r="AL122" s="240"/>
      <c r="AM122" s="240"/>
      <c r="AN122" s="240"/>
    </row>
    <row r="123" spans="2:41" ht="18" customHeight="1">
      <c r="C123" s="233" t="s">
        <v>27</v>
      </c>
      <c r="D123" s="233"/>
      <c r="E123" s="233"/>
      <c r="F123" s="233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</row>
    <row r="124" spans="2:41" ht="24" customHeight="1">
      <c r="C124" s="234" t="s">
        <v>1</v>
      </c>
      <c r="D124" s="234"/>
      <c r="E124" s="234"/>
      <c r="F124" s="234"/>
      <c r="G124" s="247">
        <f>'５月２２日'!J50</f>
        <v>0</v>
      </c>
      <c r="H124" s="247"/>
      <c r="I124" s="247"/>
      <c r="J124" s="247"/>
      <c r="K124" s="247"/>
      <c r="L124" s="247"/>
      <c r="M124" s="247"/>
      <c r="N124" s="247"/>
      <c r="O124" s="234" t="s">
        <v>0</v>
      </c>
      <c r="P124" s="234"/>
      <c r="Q124" s="234"/>
      <c r="R124" s="234"/>
      <c r="S124" s="235" t="e">
        <f>'５月２２日'!#REF!</f>
        <v>#REF!</v>
      </c>
      <c r="T124" s="235"/>
      <c r="U124" s="235"/>
      <c r="V124" s="235"/>
      <c r="W124" s="235"/>
      <c r="X124" s="235"/>
      <c r="Y124" s="235"/>
      <c r="Z124" s="235"/>
      <c r="AA124" s="234" t="s">
        <v>4</v>
      </c>
      <c r="AB124" s="234"/>
      <c r="AC124" s="234"/>
      <c r="AD124" s="234"/>
      <c r="AE124" s="236">
        <f>AE4</f>
        <v>44304</v>
      </c>
      <c r="AF124" s="237"/>
      <c r="AG124" s="237"/>
      <c r="AH124" s="237"/>
      <c r="AI124" s="237"/>
      <c r="AJ124" s="237"/>
      <c r="AK124" s="237"/>
      <c r="AL124" s="238">
        <f>AE124</f>
        <v>44304</v>
      </c>
      <c r="AM124" s="239"/>
    </row>
    <row r="125" spans="2:41" ht="12" customHeight="1">
      <c r="U125" s="6"/>
    </row>
    <row r="126" spans="2:41" ht="18" customHeight="1" thickBot="1">
      <c r="B126" s="4" t="s">
        <v>16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2:41" ht="18" customHeight="1" thickBot="1">
      <c r="B127" s="246"/>
      <c r="C127" s="231"/>
      <c r="D127" s="230" t="s">
        <v>5</v>
      </c>
      <c r="E127" s="230"/>
      <c r="F127" s="230"/>
      <c r="G127" s="231" t="s">
        <v>39</v>
      </c>
      <c r="H127" s="231"/>
      <c r="I127" s="231"/>
      <c r="J127" s="230" t="s">
        <v>6</v>
      </c>
      <c r="K127" s="230"/>
      <c r="L127" s="230"/>
      <c r="M127" s="230"/>
      <c r="N127" s="230"/>
      <c r="O127" s="230"/>
      <c r="P127" s="230"/>
      <c r="Q127" s="230"/>
      <c r="R127" s="230" t="s">
        <v>40</v>
      </c>
      <c r="S127" s="230"/>
      <c r="T127" s="230"/>
      <c r="U127" s="230"/>
      <c r="V127" s="230"/>
      <c r="W127" s="230"/>
      <c r="X127" s="230"/>
      <c r="Y127" s="230" t="s">
        <v>6</v>
      </c>
      <c r="Z127" s="230"/>
      <c r="AA127" s="230"/>
      <c r="AB127" s="230"/>
      <c r="AC127" s="230"/>
      <c r="AD127" s="230"/>
      <c r="AE127" s="230"/>
      <c r="AF127" s="230"/>
      <c r="AG127" s="231" t="s">
        <v>39</v>
      </c>
      <c r="AH127" s="231"/>
      <c r="AI127" s="231"/>
      <c r="AJ127" s="231" t="s">
        <v>7</v>
      </c>
      <c r="AK127" s="231"/>
      <c r="AL127" s="231"/>
      <c r="AM127" s="231"/>
      <c r="AN127" s="232"/>
    </row>
    <row r="128" spans="2:41" ht="18" customHeight="1">
      <c r="B128" s="199">
        <v>1</v>
      </c>
      <c r="C128" s="200"/>
      <c r="D128" s="201">
        <v>0.375</v>
      </c>
      <c r="E128" s="201"/>
      <c r="F128" s="201"/>
      <c r="G128" s="203"/>
      <c r="H128" s="203"/>
      <c r="I128" s="203"/>
      <c r="J128" s="205" t="e">
        <f>D142</f>
        <v>#REF!</v>
      </c>
      <c r="K128" s="206"/>
      <c r="L128" s="206"/>
      <c r="M128" s="206"/>
      <c r="N128" s="206"/>
      <c r="O128" s="206"/>
      <c r="P128" s="206"/>
      <c r="Q128" s="206"/>
      <c r="R128" s="208" t="str">
        <f>IF(OR(T128="",T129=""),"",T128+T129)</f>
        <v/>
      </c>
      <c r="S128" s="209"/>
      <c r="T128" s="20"/>
      <c r="U128" s="21" t="s">
        <v>8</v>
      </c>
      <c r="V128" s="20"/>
      <c r="W128" s="208" t="str">
        <f>IF(OR(V128="",V129=""),"",V128+V129)</f>
        <v/>
      </c>
      <c r="X128" s="208"/>
      <c r="Y128" s="205" t="e">
        <f>D143</f>
        <v>#REF!</v>
      </c>
      <c r="Z128" s="206"/>
      <c r="AA128" s="206"/>
      <c r="AB128" s="206"/>
      <c r="AC128" s="206"/>
      <c r="AD128" s="206"/>
      <c r="AE128" s="206"/>
      <c r="AF128" s="206"/>
      <c r="AG128" s="203"/>
      <c r="AH128" s="203"/>
      <c r="AI128" s="203"/>
      <c r="AJ128" s="294" t="e">
        <f ca="1">DBCS(INDIRECT("組合せタイムスケジュール!d"&amp;(ROW())/2-59))</f>
        <v>#REF!</v>
      </c>
      <c r="AK128" s="294"/>
      <c r="AL128" s="294"/>
      <c r="AM128" s="294"/>
      <c r="AN128" s="295"/>
    </row>
    <row r="129" spans="2:41" ht="18" customHeight="1">
      <c r="B129" s="197"/>
      <c r="C129" s="198"/>
      <c r="D129" s="202"/>
      <c r="E129" s="202"/>
      <c r="F129" s="202"/>
      <c r="G129" s="204"/>
      <c r="H129" s="204"/>
      <c r="I129" s="204"/>
      <c r="J129" s="207"/>
      <c r="K129" s="207"/>
      <c r="L129" s="207"/>
      <c r="M129" s="207"/>
      <c r="N129" s="207"/>
      <c r="O129" s="207"/>
      <c r="P129" s="207"/>
      <c r="Q129" s="207"/>
      <c r="R129" s="210"/>
      <c r="S129" s="210"/>
      <c r="T129" s="22"/>
      <c r="U129" s="23" t="s">
        <v>8</v>
      </c>
      <c r="V129" s="22"/>
      <c r="W129" s="217"/>
      <c r="X129" s="217"/>
      <c r="Y129" s="207"/>
      <c r="Z129" s="207"/>
      <c r="AA129" s="207"/>
      <c r="AB129" s="207"/>
      <c r="AC129" s="207"/>
      <c r="AD129" s="207"/>
      <c r="AE129" s="207"/>
      <c r="AF129" s="207"/>
      <c r="AG129" s="204"/>
      <c r="AH129" s="204"/>
      <c r="AI129" s="204"/>
      <c r="AJ129" s="290"/>
      <c r="AK129" s="290"/>
      <c r="AL129" s="290"/>
      <c r="AM129" s="290"/>
      <c r="AN129" s="291"/>
    </row>
    <row r="130" spans="2:41" ht="18" customHeight="1">
      <c r="B130" s="195">
        <v>2</v>
      </c>
      <c r="C130" s="196"/>
      <c r="D130" s="202">
        <v>0.40277777777777773</v>
      </c>
      <c r="E130" s="202">
        <v>0.4375</v>
      </c>
      <c r="F130" s="202"/>
      <c r="G130" s="204"/>
      <c r="H130" s="204"/>
      <c r="I130" s="204"/>
      <c r="J130" s="215" t="e">
        <f>D144</f>
        <v>#REF!</v>
      </c>
      <c r="K130" s="216"/>
      <c r="L130" s="216"/>
      <c r="M130" s="216"/>
      <c r="N130" s="216"/>
      <c r="O130" s="216"/>
      <c r="P130" s="216"/>
      <c r="Q130" s="216"/>
      <c r="R130" s="217" t="str">
        <f t="shared" ref="R130" si="64">IF(OR(T130="",T131=""),"",T130+T131)</f>
        <v/>
      </c>
      <c r="S130" s="210"/>
      <c r="T130" s="24"/>
      <c r="U130" s="25" t="s">
        <v>8</v>
      </c>
      <c r="V130" s="24"/>
      <c r="W130" s="217" t="str">
        <f t="shared" ref="W130" si="65">IF(OR(V130="",V131=""),"",V130+V131)</f>
        <v/>
      </c>
      <c r="X130" s="217"/>
      <c r="Y130" s="215" t="e">
        <f>D145</f>
        <v>#REF!</v>
      </c>
      <c r="Z130" s="216"/>
      <c r="AA130" s="216"/>
      <c r="AB130" s="216"/>
      <c r="AC130" s="216"/>
      <c r="AD130" s="216"/>
      <c r="AE130" s="216"/>
      <c r="AF130" s="216"/>
      <c r="AG130" s="204"/>
      <c r="AH130" s="204"/>
      <c r="AI130" s="204"/>
      <c r="AJ130" s="290" t="e">
        <f ca="1">DBCS(INDIRECT("組合せタイムスケジュール!d"&amp;(ROW())/2-59))</f>
        <v>#REF!</v>
      </c>
      <c r="AK130" s="290"/>
      <c r="AL130" s="290"/>
      <c r="AM130" s="290"/>
      <c r="AN130" s="291"/>
    </row>
    <row r="131" spans="2:41" ht="18" customHeight="1">
      <c r="B131" s="197"/>
      <c r="C131" s="198"/>
      <c r="D131" s="202"/>
      <c r="E131" s="202"/>
      <c r="F131" s="202"/>
      <c r="G131" s="204"/>
      <c r="H131" s="204"/>
      <c r="I131" s="204"/>
      <c r="J131" s="207"/>
      <c r="K131" s="207"/>
      <c r="L131" s="207"/>
      <c r="M131" s="207"/>
      <c r="N131" s="207"/>
      <c r="O131" s="207"/>
      <c r="P131" s="207"/>
      <c r="Q131" s="207"/>
      <c r="R131" s="210"/>
      <c r="S131" s="210"/>
      <c r="T131" s="22"/>
      <c r="U131" s="23" t="s">
        <v>8</v>
      </c>
      <c r="V131" s="22"/>
      <c r="W131" s="217"/>
      <c r="X131" s="217"/>
      <c r="Y131" s="207"/>
      <c r="Z131" s="207"/>
      <c r="AA131" s="207"/>
      <c r="AB131" s="207"/>
      <c r="AC131" s="207"/>
      <c r="AD131" s="207"/>
      <c r="AE131" s="207"/>
      <c r="AF131" s="207"/>
      <c r="AG131" s="204"/>
      <c r="AH131" s="204"/>
      <c r="AI131" s="204"/>
      <c r="AJ131" s="290"/>
      <c r="AK131" s="290"/>
      <c r="AL131" s="290"/>
      <c r="AM131" s="290"/>
      <c r="AN131" s="291"/>
    </row>
    <row r="132" spans="2:41" ht="18" customHeight="1">
      <c r="B132" s="195">
        <v>3</v>
      </c>
      <c r="C132" s="196"/>
      <c r="D132" s="202">
        <v>0.44444444444444442</v>
      </c>
      <c r="E132" s="202"/>
      <c r="F132" s="202"/>
      <c r="G132" s="204"/>
      <c r="H132" s="204"/>
      <c r="I132" s="204"/>
      <c r="J132" s="215" t="e">
        <f>D144</f>
        <v>#REF!</v>
      </c>
      <c r="K132" s="216"/>
      <c r="L132" s="216"/>
      <c r="M132" s="216"/>
      <c r="N132" s="216"/>
      <c r="O132" s="216"/>
      <c r="P132" s="216"/>
      <c r="Q132" s="216"/>
      <c r="R132" s="217" t="str">
        <f t="shared" ref="R132" si="66">IF(OR(T132="",T133=""),"",T132+T133)</f>
        <v/>
      </c>
      <c r="S132" s="210"/>
      <c r="T132" s="24"/>
      <c r="U132" s="25" t="s">
        <v>8</v>
      </c>
      <c r="V132" s="24"/>
      <c r="W132" s="217" t="str">
        <f t="shared" ref="W132" si="67">IF(OR(V132="",V133=""),"",V132+V133)</f>
        <v/>
      </c>
      <c r="X132" s="217"/>
      <c r="Y132" s="215" t="e">
        <f>D143</f>
        <v>#REF!</v>
      </c>
      <c r="Z132" s="216"/>
      <c r="AA132" s="216"/>
      <c r="AB132" s="216"/>
      <c r="AC132" s="216"/>
      <c r="AD132" s="216"/>
      <c r="AE132" s="216"/>
      <c r="AF132" s="216"/>
      <c r="AG132" s="204"/>
      <c r="AH132" s="204"/>
      <c r="AI132" s="204"/>
      <c r="AJ132" s="290" t="e">
        <f ca="1">DBCS(INDIRECT("組合せタイムスケジュール!d"&amp;(ROW())/2-59))</f>
        <v>#REF!</v>
      </c>
      <c r="AK132" s="290"/>
      <c r="AL132" s="290"/>
      <c r="AM132" s="290"/>
      <c r="AN132" s="291"/>
    </row>
    <row r="133" spans="2:41" ht="18" customHeight="1">
      <c r="B133" s="197"/>
      <c r="C133" s="198"/>
      <c r="D133" s="202"/>
      <c r="E133" s="202"/>
      <c r="F133" s="202"/>
      <c r="G133" s="204"/>
      <c r="H133" s="204"/>
      <c r="I133" s="204"/>
      <c r="J133" s="207"/>
      <c r="K133" s="207"/>
      <c r="L133" s="207"/>
      <c r="M133" s="207"/>
      <c r="N133" s="207"/>
      <c r="O133" s="207"/>
      <c r="P133" s="207"/>
      <c r="Q133" s="207"/>
      <c r="R133" s="210"/>
      <c r="S133" s="210"/>
      <c r="T133" s="22"/>
      <c r="U133" s="23" t="s">
        <v>8</v>
      </c>
      <c r="V133" s="22"/>
      <c r="W133" s="217"/>
      <c r="X133" s="217"/>
      <c r="Y133" s="207"/>
      <c r="Z133" s="207"/>
      <c r="AA133" s="207"/>
      <c r="AB133" s="207"/>
      <c r="AC133" s="207"/>
      <c r="AD133" s="207"/>
      <c r="AE133" s="207"/>
      <c r="AF133" s="207"/>
      <c r="AG133" s="204"/>
      <c r="AH133" s="204"/>
      <c r="AI133" s="204"/>
      <c r="AJ133" s="290"/>
      <c r="AK133" s="290"/>
      <c r="AL133" s="290"/>
      <c r="AM133" s="290"/>
      <c r="AN133" s="291"/>
    </row>
    <row r="134" spans="2:41" ht="18" customHeight="1">
      <c r="B134" s="195">
        <v>4</v>
      </c>
      <c r="C134" s="196"/>
      <c r="D134" s="202">
        <v>0.47222222222222227</v>
      </c>
      <c r="E134" s="202">
        <v>0.4375</v>
      </c>
      <c r="F134" s="202"/>
      <c r="G134" s="204"/>
      <c r="H134" s="204"/>
      <c r="I134" s="204"/>
      <c r="J134" s="215" t="e">
        <f>D142</f>
        <v>#REF!</v>
      </c>
      <c r="K134" s="216"/>
      <c r="L134" s="216"/>
      <c r="M134" s="216"/>
      <c r="N134" s="216"/>
      <c r="O134" s="216"/>
      <c r="P134" s="216"/>
      <c r="Q134" s="216"/>
      <c r="R134" s="217" t="str">
        <f t="shared" ref="R134" si="68">IF(OR(T134="",T135=""),"",T134+T135)</f>
        <v/>
      </c>
      <c r="S134" s="210"/>
      <c r="T134" s="24"/>
      <c r="U134" s="25" t="s">
        <v>8</v>
      </c>
      <c r="V134" s="24"/>
      <c r="W134" s="217" t="str">
        <f t="shared" ref="W134" si="69">IF(OR(V134="",V135=""),"",V134+V135)</f>
        <v/>
      </c>
      <c r="X134" s="217"/>
      <c r="Y134" s="215" t="e">
        <f>D145</f>
        <v>#REF!</v>
      </c>
      <c r="Z134" s="216"/>
      <c r="AA134" s="216"/>
      <c r="AB134" s="216"/>
      <c r="AC134" s="216"/>
      <c r="AD134" s="216"/>
      <c r="AE134" s="216"/>
      <c r="AF134" s="216"/>
      <c r="AG134" s="204"/>
      <c r="AH134" s="204"/>
      <c r="AI134" s="204"/>
      <c r="AJ134" s="290" t="e">
        <f ca="1">DBCS(INDIRECT("組合せタイムスケジュール!d"&amp;(ROW())/2-59))</f>
        <v>#REF!</v>
      </c>
      <c r="AK134" s="290"/>
      <c r="AL134" s="290"/>
      <c r="AM134" s="290"/>
      <c r="AN134" s="291"/>
    </row>
    <row r="135" spans="2:41" ht="18" customHeight="1">
      <c r="B135" s="197"/>
      <c r="C135" s="198"/>
      <c r="D135" s="202"/>
      <c r="E135" s="202"/>
      <c r="F135" s="202"/>
      <c r="G135" s="204"/>
      <c r="H135" s="204"/>
      <c r="I135" s="204"/>
      <c r="J135" s="207"/>
      <c r="K135" s="207"/>
      <c r="L135" s="207"/>
      <c r="M135" s="207"/>
      <c r="N135" s="207"/>
      <c r="O135" s="207"/>
      <c r="P135" s="207"/>
      <c r="Q135" s="207"/>
      <c r="R135" s="210"/>
      <c r="S135" s="210"/>
      <c r="T135" s="22"/>
      <c r="U135" s="23" t="s">
        <v>8</v>
      </c>
      <c r="V135" s="22"/>
      <c r="W135" s="217"/>
      <c r="X135" s="217"/>
      <c r="Y135" s="207"/>
      <c r="Z135" s="207"/>
      <c r="AA135" s="207"/>
      <c r="AB135" s="207"/>
      <c r="AC135" s="207"/>
      <c r="AD135" s="207"/>
      <c r="AE135" s="207"/>
      <c r="AF135" s="207"/>
      <c r="AG135" s="204"/>
      <c r="AH135" s="204"/>
      <c r="AI135" s="204"/>
      <c r="AJ135" s="290"/>
      <c r="AK135" s="290"/>
      <c r="AL135" s="290"/>
      <c r="AM135" s="290"/>
      <c r="AN135" s="291"/>
    </row>
    <row r="136" spans="2:41" ht="18" customHeight="1">
      <c r="B136" s="195">
        <v>5</v>
      </c>
      <c r="C136" s="196"/>
      <c r="D136" s="202">
        <v>0.51388888888888895</v>
      </c>
      <c r="E136" s="202">
        <v>0.4375</v>
      </c>
      <c r="F136" s="202"/>
      <c r="G136" s="204"/>
      <c r="H136" s="204"/>
      <c r="I136" s="204"/>
      <c r="J136" s="215" t="e">
        <f>D142</f>
        <v>#REF!</v>
      </c>
      <c r="K136" s="216"/>
      <c r="L136" s="216"/>
      <c r="M136" s="216"/>
      <c r="N136" s="216"/>
      <c r="O136" s="216"/>
      <c r="P136" s="216"/>
      <c r="Q136" s="216"/>
      <c r="R136" s="217" t="str">
        <f t="shared" ref="R136" si="70">IF(OR(T136="",T137=""),"",T136+T137)</f>
        <v/>
      </c>
      <c r="S136" s="210"/>
      <c r="T136" s="24"/>
      <c r="U136" s="25" t="s">
        <v>8</v>
      </c>
      <c r="V136" s="24"/>
      <c r="W136" s="217" t="str">
        <f t="shared" ref="W136" si="71">IF(OR(V136="",V137=""),"",V136+V137)</f>
        <v/>
      </c>
      <c r="X136" s="217"/>
      <c r="Y136" s="215" t="e">
        <f>D144</f>
        <v>#REF!</v>
      </c>
      <c r="Z136" s="216"/>
      <c r="AA136" s="216"/>
      <c r="AB136" s="216"/>
      <c r="AC136" s="216"/>
      <c r="AD136" s="216"/>
      <c r="AE136" s="216"/>
      <c r="AF136" s="216"/>
      <c r="AG136" s="204"/>
      <c r="AH136" s="204"/>
      <c r="AI136" s="204"/>
      <c r="AJ136" s="290" t="e">
        <f ca="1">DBCS(INDIRECT("組合せタイムスケジュール!d"&amp;(ROW())/2-59))</f>
        <v>#REF!</v>
      </c>
      <c r="AK136" s="290"/>
      <c r="AL136" s="290"/>
      <c r="AM136" s="290"/>
      <c r="AN136" s="291"/>
    </row>
    <row r="137" spans="2:41" ht="18" customHeight="1">
      <c r="B137" s="197"/>
      <c r="C137" s="198"/>
      <c r="D137" s="202"/>
      <c r="E137" s="202"/>
      <c r="F137" s="202"/>
      <c r="G137" s="204"/>
      <c r="H137" s="204"/>
      <c r="I137" s="204"/>
      <c r="J137" s="207"/>
      <c r="K137" s="207"/>
      <c r="L137" s="207"/>
      <c r="M137" s="207"/>
      <c r="N137" s="207"/>
      <c r="O137" s="207"/>
      <c r="P137" s="207"/>
      <c r="Q137" s="207"/>
      <c r="R137" s="210"/>
      <c r="S137" s="210"/>
      <c r="T137" s="22"/>
      <c r="U137" s="23" t="s">
        <v>8</v>
      </c>
      <c r="V137" s="22"/>
      <c r="W137" s="217"/>
      <c r="X137" s="217"/>
      <c r="Y137" s="207"/>
      <c r="Z137" s="207"/>
      <c r="AA137" s="207"/>
      <c r="AB137" s="207"/>
      <c r="AC137" s="207"/>
      <c r="AD137" s="207"/>
      <c r="AE137" s="207"/>
      <c r="AF137" s="207"/>
      <c r="AG137" s="204"/>
      <c r="AH137" s="204"/>
      <c r="AI137" s="204"/>
      <c r="AJ137" s="290"/>
      <c r="AK137" s="290"/>
      <c r="AL137" s="290"/>
      <c r="AM137" s="290"/>
      <c r="AN137" s="291"/>
    </row>
    <row r="138" spans="2:41" ht="18" customHeight="1">
      <c r="B138" s="195">
        <v>6</v>
      </c>
      <c r="C138" s="196"/>
      <c r="D138" s="202">
        <v>0.54166666666666663</v>
      </c>
      <c r="E138" s="202">
        <v>0.4375</v>
      </c>
      <c r="F138" s="202"/>
      <c r="G138" s="204"/>
      <c r="H138" s="204"/>
      <c r="I138" s="204"/>
      <c r="J138" s="215" t="e">
        <f>D143</f>
        <v>#REF!</v>
      </c>
      <c r="K138" s="216"/>
      <c r="L138" s="216"/>
      <c r="M138" s="216"/>
      <c r="N138" s="216"/>
      <c r="O138" s="216"/>
      <c r="P138" s="216"/>
      <c r="Q138" s="216"/>
      <c r="R138" s="217" t="str">
        <f t="shared" ref="R138" si="72">IF(OR(T138="",T139=""),"",T138+T139)</f>
        <v/>
      </c>
      <c r="S138" s="210"/>
      <c r="T138" s="24"/>
      <c r="U138" s="25" t="s">
        <v>8</v>
      </c>
      <c r="V138" s="24"/>
      <c r="W138" s="217" t="str">
        <f t="shared" ref="W138" si="73">IF(OR(V138="",V139=""),"",V138+V139)</f>
        <v/>
      </c>
      <c r="X138" s="217"/>
      <c r="Y138" s="215" t="e">
        <f>D145</f>
        <v>#REF!</v>
      </c>
      <c r="Z138" s="216"/>
      <c r="AA138" s="216"/>
      <c r="AB138" s="216"/>
      <c r="AC138" s="216"/>
      <c r="AD138" s="216"/>
      <c r="AE138" s="216"/>
      <c r="AF138" s="216"/>
      <c r="AG138" s="204"/>
      <c r="AH138" s="204"/>
      <c r="AI138" s="204"/>
      <c r="AJ138" s="290" t="e">
        <f ca="1">DBCS(INDIRECT("組合せタイムスケジュール!d"&amp;(ROW())/2-59))</f>
        <v>#REF!</v>
      </c>
      <c r="AK138" s="290"/>
      <c r="AL138" s="290"/>
      <c r="AM138" s="290"/>
      <c r="AN138" s="291"/>
    </row>
    <row r="139" spans="2:41" ht="18" customHeight="1" thickBot="1">
      <c r="B139" s="213"/>
      <c r="C139" s="214"/>
      <c r="D139" s="221"/>
      <c r="E139" s="221"/>
      <c r="F139" s="221"/>
      <c r="G139" s="218"/>
      <c r="H139" s="218"/>
      <c r="I139" s="218"/>
      <c r="J139" s="222"/>
      <c r="K139" s="222"/>
      <c r="L139" s="222"/>
      <c r="M139" s="222"/>
      <c r="N139" s="222"/>
      <c r="O139" s="222"/>
      <c r="P139" s="222"/>
      <c r="Q139" s="222"/>
      <c r="R139" s="223"/>
      <c r="S139" s="223"/>
      <c r="T139" s="26"/>
      <c r="U139" s="27" t="s">
        <v>8</v>
      </c>
      <c r="V139" s="26"/>
      <c r="W139" s="224"/>
      <c r="X139" s="224"/>
      <c r="Y139" s="222"/>
      <c r="Z139" s="222"/>
      <c r="AA139" s="222"/>
      <c r="AB139" s="222"/>
      <c r="AC139" s="222"/>
      <c r="AD139" s="222"/>
      <c r="AE139" s="222"/>
      <c r="AF139" s="222"/>
      <c r="AG139" s="218"/>
      <c r="AH139" s="218"/>
      <c r="AI139" s="218"/>
      <c r="AJ139" s="292"/>
      <c r="AK139" s="292"/>
      <c r="AL139" s="292"/>
      <c r="AM139" s="292"/>
      <c r="AN139" s="293"/>
    </row>
    <row r="140" spans="2:41" ht="18" customHeight="1" thickBot="1">
      <c r="D140" s="4"/>
      <c r="E140" s="4"/>
    </row>
    <row r="141" spans="2:41" ht="24" customHeight="1" thickBot="1">
      <c r="B141" s="269" t="s">
        <v>27</v>
      </c>
      <c r="C141" s="270"/>
      <c r="D141" s="270"/>
      <c r="E141" s="270"/>
      <c r="F141" s="270"/>
      <c r="G141" s="270"/>
      <c r="H141" s="270"/>
      <c r="I141" s="270"/>
      <c r="J141" s="270"/>
      <c r="K141" s="270"/>
      <c r="L141" s="271"/>
      <c r="M141" s="225" t="e">
        <f>D142</f>
        <v>#REF!</v>
      </c>
      <c r="N141" s="225"/>
      <c r="O141" s="225"/>
      <c r="P141" s="225"/>
      <c r="Q141" s="225"/>
      <c r="R141" s="225" t="e">
        <f>D143</f>
        <v>#REF!</v>
      </c>
      <c r="S141" s="225"/>
      <c r="T141" s="225"/>
      <c r="U141" s="225"/>
      <c r="V141" s="225"/>
      <c r="W141" s="225" t="e">
        <f>D144</f>
        <v>#REF!</v>
      </c>
      <c r="X141" s="225"/>
      <c r="Y141" s="225"/>
      <c r="Z141" s="225"/>
      <c r="AA141" s="225"/>
      <c r="AB141" s="225" t="e">
        <f>D145</f>
        <v>#REF!</v>
      </c>
      <c r="AC141" s="225"/>
      <c r="AD141" s="225"/>
      <c r="AE141" s="225"/>
      <c r="AF141" s="225"/>
      <c r="AG141" s="244" t="s">
        <v>19</v>
      </c>
      <c r="AH141" s="244"/>
      <c r="AI141" s="244" t="s">
        <v>21</v>
      </c>
      <c r="AJ141" s="244"/>
      <c r="AK141" s="244" t="s">
        <v>20</v>
      </c>
      <c r="AL141" s="244"/>
      <c r="AM141" s="244" t="s">
        <v>22</v>
      </c>
      <c r="AN141" s="245"/>
    </row>
    <row r="142" spans="2:41" ht="24" customHeight="1">
      <c r="B142" s="316">
        <v>1</v>
      </c>
      <c r="C142" s="317"/>
      <c r="D142" s="350" t="e">
        <f>VLOOKUP(B142,'５月２２日'!#REF!,1*$AQ$1+1,FALSE)</f>
        <v>#REF!</v>
      </c>
      <c r="E142" s="350"/>
      <c r="F142" s="350"/>
      <c r="G142" s="350"/>
      <c r="H142" s="350"/>
      <c r="I142" s="350"/>
      <c r="J142" s="350"/>
      <c r="K142" s="350"/>
      <c r="L142" s="350"/>
      <c r="M142" s="47"/>
      <c r="N142" s="48"/>
      <c r="O142" s="48"/>
      <c r="P142" s="49"/>
      <c r="Q142" s="50"/>
      <c r="R142" s="318" t="str">
        <f>IF(OR(T142="",V142=""),IF(T142&gt;V142,"〇",IF(T142&lt;V142,"●",IF(T142=V142,"△"))))</f>
        <v>△</v>
      </c>
      <c r="S142" s="319"/>
      <c r="T142" s="51" t="str">
        <f>R128</f>
        <v/>
      </c>
      <c r="U142" s="52" t="s">
        <v>18</v>
      </c>
      <c r="V142" s="53" t="str">
        <f>W128</f>
        <v/>
      </c>
      <c r="W142" s="318" t="str">
        <f>IF(OR(Y142="",AA142=""),IF(Y142&gt;AA142,"〇",IF(Y142&lt;AA142,"●",IF(Y142=AA142,"△"))))</f>
        <v>△</v>
      </c>
      <c r="X142" s="319"/>
      <c r="Y142" s="51" t="str">
        <f>R136</f>
        <v/>
      </c>
      <c r="Z142" s="52" t="s">
        <v>18</v>
      </c>
      <c r="AA142" s="53" t="str">
        <f>W136</f>
        <v/>
      </c>
      <c r="AB142" s="318" t="str">
        <f>IF(OR(AD142="",AF142=""),IF(AD142&gt;AF142,"〇",IF(AD142&lt;AF142,"●",IF(AD142=AF142,"△"))))</f>
        <v>△</v>
      </c>
      <c r="AC142" s="319"/>
      <c r="AD142" s="51" t="str">
        <f>R134</f>
        <v/>
      </c>
      <c r="AE142" s="52" t="s">
        <v>18</v>
      </c>
      <c r="AF142" s="53" t="str">
        <f>W134</f>
        <v/>
      </c>
      <c r="AG142" s="203">
        <f>COUNTIF(M142:AF142,"〇")*3+COUNTIF(M142:AF142,"△")</f>
        <v>3</v>
      </c>
      <c r="AH142" s="203"/>
      <c r="AI142" s="320">
        <f>SUM(O142,T142,Y142,AD142)-SUM(Q142,V142,AA142,AF142)</f>
        <v>0</v>
      </c>
      <c r="AJ142" s="203"/>
      <c r="AK142" s="320">
        <f>SUM(O142,T142,Y142,AD142)</f>
        <v>0</v>
      </c>
      <c r="AL142" s="203"/>
      <c r="AM142" s="203">
        <f>RANK(AO142,$AO$142:$AO$145)</f>
        <v>1</v>
      </c>
      <c r="AN142" s="314"/>
      <c r="AO142" s="3">
        <f>AG142*10000+AI142*1000+AK142*100</f>
        <v>30000</v>
      </c>
    </row>
    <row r="143" spans="2:41" ht="24" customHeight="1">
      <c r="B143" s="185">
        <v>2</v>
      </c>
      <c r="C143" s="186"/>
      <c r="D143" s="301" t="e">
        <f>VLOOKUP(B143,'５月２２日'!#REF!,1*$AQ$1+1,FALSE)</f>
        <v>#REF!</v>
      </c>
      <c r="E143" s="301"/>
      <c r="F143" s="301"/>
      <c r="G143" s="301"/>
      <c r="H143" s="301"/>
      <c r="I143" s="301"/>
      <c r="J143" s="301"/>
      <c r="K143" s="301"/>
      <c r="L143" s="301"/>
      <c r="M143" s="253" t="str">
        <f>IF(OR(O143="",Q143=""),IF(O143&gt;Q143,"〇",IF(O143&lt;Q143,"●",IF(O143=Q143,"△"))))</f>
        <v>△</v>
      </c>
      <c r="N143" s="254"/>
      <c r="O143" s="18" t="str">
        <f>V142</f>
        <v/>
      </c>
      <c r="P143" s="28" t="s">
        <v>18</v>
      </c>
      <c r="Q143" s="19" t="str">
        <f>T142</f>
        <v/>
      </c>
      <c r="R143" s="8"/>
      <c r="S143" s="9"/>
      <c r="T143" s="9"/>
      <c r="U143" s="9"/>
      <c r="V143" s="10"/>
      <c r="W143" s="253" t="str">
        <f>IF(OR(Y143="",AA143=""),IF(Y143&gt;AA143,"〇",IF(Y143&lt;AA143,"●",IF(Y143=AA143,"△"))))</f>
        <v>△</v>
      </c>
      <c r="X143" s="254"/>
      <c r="Y143" s="18" t="str">
        <f>W132</f>
        <v/>
      </c>
      <c r="Z143" s="28" t="s">
        <v>18</v>
      </c>
      <c r="AA143" s="19" t="str">
        <f>R132</f>
        <v/>
      </c>
      <c r="AB143" s="253" t="str">
        <f>IF(OR(AD143="",AF143=""),IF(AD143&gt;AF143,"〇",IF(AD143&lt;AF143,"●",IF(AD143=AF143,"△"))))</f>
        <v>△</v>
      </c>
      <c r="AC143" s="254"/>
      <c r="AD143" s="18" t="str">
        <f>R138</f>
        <v/>
      </c>
      <c r="AE143" s="28" t="s">
        <v>18</v>
      </c>
      <c r="AF143" s="19" t="str">
        <f>W138</f>
        <v/>
      </c>
      <c r="AG143" s="204">
        <f t="shared" ref="AG143:AG145" si="74">COUNTIF(M143:AF143,"〇")*3+COUNTIF(M143:AF143,"△")</f>
        <v>3</v>
      </c>
      <c r="AH143" s="204"/>
      <c r="AI143" s="300">
        <f t="shared" ref="AI143:AI145" si="75">SUM(O143,T143,Y143,AD143)-SUM(Q143,V143,AA143,AF143)</f>
        <v>0</v>
      </c>
      <c r="AJ143" s="204"/>
      <c r="AK143" s="300">
        <f t="shared" ref="AK143:AK145" si="76">SUM(O143,T143,Y143,AD143)</f>
        <v>0</v>
      </c>
      <c r="AL143" s="204"/>
      <c r="AM143" s="204">
        <f t="shared" ref="AM143:AM145" si="77">RANK(AO143,$AO$142:$AO$145)</f>
        <v>1</v>
      </c>
      <c r="AN143" s="241"/>
      <c r="AO143" s="3">
        <f>AG143*10000+AI143*1000+AK143*100</f>
        <v>30000</v>
      </c>
    </row>
    <row r="144" spans="2:41" ht="24" customHeight="1">
      <c r="B144" s="185">
        <v>3</v>
      </c>
      <c r="C144" s="186"/>
      <c r="D144" s="301" t="e">
        <f>VLOOKUP(B144,'５月２２日'!#REF!,1*$AQ$1+1,FALSE)</f>
        <v>#REF!</v>
      </c>
      <c r="E144" s="301"/>
      <c r="F144" s="301"/>
      <c r="G144" s="301"/>
      <c r="H144" s="301"/>
      <c r="I144" s="301"/>
      <c r="J144" s="301"/>
      <c r="K144" s="301"/>
      <c r="L144" s="301"/>
      <c r="M144" s="253" t="str">
        <f>IF(OR(O144="",Q144=""),IF(O144&gt;Q144,"〇",IF(O144&lt;Q144,"●",IF(O144=Q144,"△"))))</f>
        <v>△</v>
      </c>
      <c r="N144" s="254"/>
      <c r="O144" s="18" t="str">
        <f>AA142</f>
        <v/>
      </c>
      <c r="P144" s="28" t="s">
        <v>18</v>
      </c>
      <c r="Q144" s="19" t="str">
        <f>Y142</f>
        <v/>
      </c>
      <c r="R144" s="253" t="str">
        <f>IF(OR(T144="",V144=""),IF(T144&gt;V144,"〇",IF(T144&lt;V144,"●",IF(T144=V144,"△"))))</f>
        <v>△</v>
      </c>
      <c r="S144" s="254"/>
      <c r="T144" s="18" t="str">
        <f>AA143</f>
        <v/>
      </c>
      <c r="U144" s="28" t="s">
        <v>18</v>
      </c>
      <c r="V144" s="19" t="str">
        <f>Y143</f>
        <v/>
      </c>
      <c r="W144" s="8"/>
      <c r="X144" s="9"/>
      <c r="Y144" s="9"/>
      <c r="Z144" s="9"/>
      <c r="AA144" s="10"/>
      <c r="AB144" s="253" t="str">
        <f>IF(OR(AD144="",AF144=""),IF(AD144&gt;AF144,"〇",IF(AD144&lt;AF144,"●",IF(AD144=AF144,"△"))))</f>
        <v>△</v>
      </c>
      <c r="AC144" s="254"/>
      <c r="AD144" s="18" t="str">
        <f>R130</f>
        <v/>
      </c>
      <c r="AE144" s="28" t="s">
        <v>18</v>
      </c>
      <c r="AF144" s="19" t="str">
        <f>W130</f>
        <v/>
      </c>
      <c r="AG144" s="204">
        <f t="shared" si="74"/>
        <v>3</v>
      </c>
      <c r="AH144" s="204"/>
      <c r="AI144" s="300">
        <f t="shared" si="75"/>
        <v>0</v>
      </c>
      <c r="AJ144" s="204"/>
      <c r="AK144" s="300">
        <f t="shared" si="76"/>
        <v>0</v>
      </c>
      <c r="AL144" s="204"/>
      <c r="AM144" s="204">
        <f t="shared" si="77"/>
        <v>1</v>
      </c>
      <c r="AN144" s="241"/>
      <c r="AO144" s="3">
        <f>AG144*10000+AI144*1000+AK144*100</f>
        <v>30000</v>
      </c>
    </row>
    <row r="145" spans="2:41" ht="24" customHeight="1" thickBot="1">
      <c r="B145" s="174">
        <v>4</v>
      </c>
      <c r="C145" s="175"/>
      <c r="D145" s="181" t="e">
        <f>VLOOKUP(B145,'５月２２日'!#REF!,1*$AQ$1+1,FALSE)</f>
        <v>#REF!</v>
      </c>
      <c r="E145" s="181"/>
      <c r="F145" s="181"/>
      <c r="G145" s="181"/>
      <c r="H145" s="181"/>
      <c r="I145" s="181"/>
      <c r="J145" s="181"/>
      <c r="K145" s="181"/>
      <c r="L145" s="181"/>
      <c r="M145" s="273" t="str">
        <f>IF(OR(O145="",Q145=""),IF(O145&gt;Q145,"〇",IF(O145&lt;Q145,"●",IF(O145=Q145,"△"))))</f>
        <v>△</v>
      </c>
      <c r="N145" s="277"/>
      <c r="O145" s="34" t="str">
        <f>AF142</f>
        <v/>
      </c>
      <c r="P145" s="35" t="s">
        <v>18</v>
      </c>
      <c r="Q145" s="36" t="str">
        <f>AD142</f>
        <v/>
      </c>
      <c r="R145" s="273" t="str">
        <f>IF(OR(T145="",V145=""),IF(T145&gt;V145,"〇",IF(T145&lt;V145,"●",IF(T145=V145,"△"))))</f>
        <v>△</v>
      </c>
      <c r="S145" s="277"/>
      <c r="T145" s="34" t="str">
        <f>AF144</f>
        <v/>
      </c>
      <c r="U145" s="35" t="s">
        <v>18</v>
      </c>
      <c r="V145" s="36" t="str">
        <f>AD143</f>
        <v/>
      </c>
      <c r="W145" s="273" t="str">
        <f>IF(OR(Y145="",AA145=""),IF(Y145&gt;AA145,"〇",IF(Y145&lt;AA145,"●",IF(Y145=AA145,"△"))))</f>
        <v>△</v>
      </c>
      <c r="X145" s="277"/>
      <c r="Y145" s="34" t="str">
        <f>AF144</f>
        <v/>
      </c>
      <c r="Z145" s="35" t="s">
        <v>18</v>
      </c>
      <c r="AA145" s="36" t="str">
        <f>AD144</f>
        <v/>
      </c>
      <c r="AB145" s="37"/>
      <c r="AC145" s="38"/>
      <c r="AD145" s="38"/>
      <c r="AE145" s="38"/>
      <c r="AF145" s="39"/>
      <c r="AG145" s="218">
        <f t="shared" si="74"/>
        <v>3</v>
      </c>
      <c r="AH145" s="218"/>
      <c r="AI145" s="272">
        <f t="shared" si="75"/>
        <v>0</v>
      </c>
      <c r="AJ145" s="218"/>
      <c r="AK145" s="272">
        <f t="shared" si="76"/>
        <v>0</v>
      </c>
      <c r="AL145" s="218"/>
      <c r="AM145" s="218">
        <f t="shared" si="77"/>
        <v>1</v>
      </c>
      <c r="AN145" s="243"/>
      <c r="AO145" s="3">
        <f>AG145*10000+AI145*1000+AK145*100</f>
        <v>30000</v>
      </c>
    </row>
    <row r="146" spans="2:41" ht="18" customHeight="1" thickBot="1">
      <c r="B146" s="4"/>
      <c r="C146" s="4"/>
      <c r="AN146" s="4"/>
    </row>
    <row r="147" spans="2:41" ht="24" customHeight="1" thickBot="1">
      <c r="C147" s="192" t="s">
        <v>9</v>
      </c>
      <c r="D147" s="193"/>
      <c r="E147" s="193"/>
      <c r="F147" s="193"/>
      <c r="G147" s="193"/>
      <c r="H147" s="193" t="s">
        <v>6</v>
      </c>
      <c r="I147" s="193"/>
      <c r="J147" s="193"/>
      <c r="K147" s="193"/>
      <c r="L147" s="193"/>
      <c r="M147" s="193"/>
      <c r="N147" s="193"/>
      <c r="O147" s="193"/>
      <c r="P147" s="193"/>
      <c r="Q147" s="193"/>
      <c r="R147" s="193" t="s">
        <v>10</v>
      </c>
      <c r="S147" s="193"/>
      <c r="T147" s="193"/>
      <c r="U147" s="193"/>
      <c r="V147" s="193"/>
      <c r="W147" s="193"/>
      <c r="X147" s="193"/>
      <c r="Y147" s="193"/>
      <c r="Z147" s="193"/>
      <c r="AA147" s="193" t="s">
        <v>11</v>
      </c>
      <c r="AB147" s="193"/>
      <c r="AC147" s="193"/>
      <c r="AD147" s="193" t="s">
        <v>12</v>
      </c>
      <c r="AE147" s="193"/>
      <c r="AF147" s="193"/>
      <c r="AG147" s="193"/>
      <c r="AH147" s="193"/>
      <c r="AI147" s="193"/>
      <c r="AJ147" s="193"/>
      <c r="AK147" s="193"/>
      <c r="AL147" s="193"/>
      <c r="AM147" s="194"/>
      <c r="AN147" s="4"/>
    </row>
    <row r="148" spans="2:41" ht="24" customHeight="1">
      <c r="C148" s="187" t="s">
        <v>13</v>
      </c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  <c r="AA148" s="189"/>
      <c r="AB148" s="189"/>
      <c r="AC148" s="189"/>
      <c r="AD148" s="190"/>
      <c r="AE148" s="190"/>
      <c r="AF148" s="190"/>
      <c r="AG148" s="190"/>
      <c r="AH148" s="190"/>
      <c r="AI148" s="190"/>
      <c r="AJ148" s="190"/>
      <c r="AK148" s="190"/>
      <c r="AL148" s="190"/>
      <c r="AM148" s="191"/>
      <c r="AN148" s="4"/>
    </row>
    <row r="149" spans="2:41" ht="24" customHeight="1">
      <c r="C149" s="296" t="s">
        <v>14</v>
      </c>
      <c r="D149" s="297"/>
      <c r="E149" s="297"/>
      <c r="F149" s="297"/>
      <c r="G149" s="297"/>
      <c r="H149" s="297"/>
      <c r="I149" s="297"/>
      <c r="J149" s="297"/>
      <c r="K149" s="297"/>
      <c r="L149" s="297"/>
      <c r="M149" s="297"/>
      <c r="N149" s="297"/>
      <c r="O149" s="297"/>
      <c r="P149" s="297"/>
      <c r="Q149" s="297"/>
      <c r="R149" s="297"/>
      <c r="S149" s="297"/>
      <c r="T149" s="297"/>
      <c r="U149" s="297"/>
      <c r="V149" s="297"/>
      <c r="W149" s="297"/>
      <c r="X149" s="297"/>
      <c r="Y149" s="297"/>
      <c r="Z149" s="297"/>
      <c r="AA149" s="297"/>
      <c r="AB149" s="297"/>
      <c r="AC149" s="297"/>
      <c r="AD149" s="298"/>
      <c r="AE149" s="298"/>
      <c r="AF149" s="298"/>
      <c r="AG149" s="298"/>
      <c r="AH149" s="298"/>
      <c r="AI149" s="298"/>
      <c r="AJ149" s="298"/>
      <c r="AK149" s="298"/>
      <c r="AL149" s="298"/>
      <c r="AM149" s="299"/>
      <c r="AN149" s="4"/>
    </row>
    <row r="150" spans="2:41" ht="24" customHeight="1" thickBot="1">
      <c r="C150" s="168" t="s">
        <v>14</v>
      </c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  <c r="Z150" s="169"/>
      <c r="AA150" s="169"/>
      <c r="AB150" s="169"/>
      <c r="AC150" s="169"/>
      <c r="AD150" s="170"/>
      <c r="AE150" s="170"/>
      <c r="AF150" s="170"/>
      <c r="AG150" s="170"/>
      <c r="AH150" s="170"/>
      <c r="AI150" s="170"/>
      <c r="AJ150" s="170"/>
      <c r="AK150" s="170"/>
      <c r="AL150" s="170"/>
      <c r="AM150" s="171"/>
    </row>
    <row r="151" spans="2:41" ht="18" customHeight="1">
      <c r="B151" s="240" t="s">
        <v>15</v>
      </c>
      <c r="C151" s="240"/>
      <c r="D151" s="240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  <c r="R151" s="240"/>
      <c r="S151" s="240"/>
      <c r="T151" s="240"/>
      <c r="U151" s="240"/>
      <c r="V151" s="240"/>
      <c r="W151" s="240"/>
      <c r="X151" s="240"/>
      <c r="Y151" s="240"/>
      <c r="Z151" s="240"/>
      <c r="AA151" s="240"/>
      <c r="AB151" s="240"/>
      <c r="AC151" s="240"/>
      <c r="AD151" s="240"/>
      <c r="AE151" s="240"/>
      <c r="AF151" s="240"/>
      <c r="AG151" s="240"/>
      <c r="AH151" s="240"/>
      <c r="AI151" s="240"/>
      <c r="AJ151" s="240"/>
      <c r="AK151" s="240"/>
      <c r="AL151" s="240"/>
      <c r="AM151" s="240"/>
      <c r="AN151" s="240"/>
    </row>
    <row r="152" spans="2:41" ht="18" customHeight="1">
      <c r="B152" s="240"/>
      <c r="C152" s="240"/>
      <c r="D152" s="240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  <c r="R152" s="240"/>
      <c r="S152" s="240"/>
      <c r="T152" s="240"/>
      <c r="U152" s="240"/>
      <c r="V152" s="240"/>
      <c r="W152" s="240"/>
      <c r="X152" s="240"/>
      <c r="Y152" s="240"/>
      <c r="Z152" s="240"/>
      <c r="AA152" s="240"/>
      <c r="AB152" s="240"/>
      <c r="AC152" s="240"/>
      <c r="AD152" s="240"/>
      <c r="AE152" s="240"/>
      <c r="AF152" s="240"/>
      <c r="AG152" s="240"/>
      <c r="AH152" s="240"/>
      <c r="AI152" s="240"/>
      <c r="AJ152" s="240"/>
      <c r="AK152" s="240"/>
      <c r="AL152" s="240"/>
      <c r="AM152" s="240"/>
      <c r="AN152" s="240"/>
    </row>
    <row r="153" spans="2:41" ht="18" customHeight="1">
      <c r="C153" s="233" t="s">
        <v>28</v>
      </c>
      <c r="D153" s="233"/>
      <c r="E153" s="233"/>
      <c r="F153" s="233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</row>
    <row r="154" spans="2:41" ht="24" customHeight="1">
      <c r="C154" s="234" t="s">
        <v>1</v>
      </c>
      <c r="D154" s="234"/>
      <c r="E154" s="234"/>
      <c r="F154" s="234"/>
      <c r="G154" s="247" t="e">
        <f>'５月２２日'!#REF!</f>
        <v>#REF!</v>
      </c>
      <c r="H154" s="247"/>
      <c r="I154" s="247"/>
      <c r="J154" s="247"/>
      <c r="K154" s="247"/>
      <c r="L154" s="247"/>
      <c r="M154" s="247"/>
      <c r="N154" s="247"/>
      <c r="O154" s="234" t="s">
        <v>0</v>
      </c>
      <c r="P154" s="234"/>
      <c r="Q154" s="234"/>
      <c r="R154" s="234"/>
      <c r="S154" s="235" t="e">
        <f>'５月２２日'!#REF!</f>
        <v>#REF!</v>
      </c>
      <c r="T154" s="235"/>
      <c r="U154" s="235"/>
      <c r="V154" s="235"/>
      <c r="W154" s="235"/>
      <c r="X154" s="235"/>
      <c r="Y154" s="235"/>
      <c r="Z154" s="235"/>
      <c r="AA154" s="234" t="s">
        <v>4</v>
      </c>
      <c r="AB154" s="234"/>
      <c r="AC154" s="234"/>
      <c r="AD154" s="234"/>
      <c r="AE154" s="236">
        <f>AE4</f>
        <v>44304</v>
      </c>
      <c r="AF154" s="237"/>
      <c r="AG154" s="237"/>
      <c r="AH154" s="237"/>
      <c r="AI154" s="237"/>
      <c r="AJ154" s="237"/>
      <c r="AK154" s="237"/>
      <c r="AL154" s="238">
        <f>AE154</f>
        <v>44304</v>
      </c>
      <c r="AM154" s="239"/>
    </row>
    <row r="155" spans="2:41" ht="12" customHeight="1">
      <c r="U155" s="6"/>
    </row>
    <row r="156" spans="2:41" ht="18" customHeight="1" thickBot="1">
      <c r="B156" s="4" t="s">
        <v>16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</row>
    <row r="157" spans="2:41" ht="18" customHeight="1" thickBot="1">
      <c r="B157" s="246"/>
      <c r="C157" s="231"/>
      <c r="D157" s="230" t="s">
        <v>5</v>
      </c>
      <c r="E157" s="230"/>
      <c r="F157" s="230"/>
      <c r="G157" s="231" t="s">
        <v>39</v>
      </c>
      <c r="H157" s="231"/>
      <c r="I157" s="231"/>
      <c r="J157" s="230" t="s">
        <v>6</v>
      </c>
      <c r="K157" s="230"/>
      <c r="L157" s="230"/>
      <c r="M157" s="230"/>
      <c r="N157" s="230"/>
      <c r="O157" s="230"/>
      <c r="P157" s="230"/>
      <c r="Q157" s="230"/>
      <c r="R157" s="230" t="s">
        <v>40</v>
      </c>
      <c r="S157" s="230"/>
      <c r="T157" s="230"/>
      <c r="U157" s="230"/>
      <c r="V157" s="230"/>
      <c r="W157" s="230"/>
      <c r="X157" s="230"/>
      <c r="Y157" s="230" t="s">
        <v>6</v>
      </c>
      <c r="Z157" s="230"/>
      <c r="AA157" s="230"/>
      <c r="AB157" s="230"/>
      <c r="AC157" s="230"/>
      <c r="AD157" s="230"/>
      <c r="AE157" s="230"/>
      <c r="AF157" s="230"/>
      <c r="AG157" s="231" t="s">
        <v>39</v>
      </c>
      <c r="AH157" s="231"/>
      <c r="AI157" s="231"/>
      <c r="AJ157" s="231" t="s">
        <v>7</v>
      </c>
      <c r="AK157" s="231"/>
      <c r="AL157" s="231"/>
      <c r="AM157" s="231"/>
      <c r="AN157" s="232"/>
    </row>
    <row r="158" spans="2:41" ht="18" customHeight="1">
      <c r="B158" s="199">
        <v>1</v>
      </c>
      <c r="C158" s="200"/>
      <c r="D158" s="201">
        <v>0.375</v>
      </c>
      <c r="E158" s="201"/>
      <c r="F158" s="201"/>
      <c r="G158" s="203"/>
      <c r="H158" s="203"/>
      <c r="I158" s="203"/>
      <c r="J158" s="205" t="e">
        <f>D172</f>
        <v>#REF!</v>
      </c>
      <c r="K158" s="206"/>
      <c r="L158" s="206"/>
      <c r="M158" s="206"/>
      <c r="N158" s="206"/>
      <c r="O158" s="206"/>
      <c r="P158" s="206"/>
      <c r="Q158" s="206"/>
      <c r="R158" s="208" t="str">
        <f>IF(OR(T158="",T159=""),"",T158+T159)</f>
        <v/>
      </c>
      <c r="S158" s="209"/>
      <c r="T158" s="20"/>
      <c r="U158" s="21" t="s">
        <v>8</v>
      </c>
      <c r="V158" s="20"/>
      <c r="W158" s="208" t="str">
        <f>IF(OR(V158="",V159=""),"",V158+V159)</f>
        <v/>
      </c>
      <c r="X158" s="208"/>
      <c r="Y158" s="205" t="e">
        <f>D173</f>
        <v>#REF!</v>
      </c>
      <c r="Z158" s="206"/>
      <c r="AA158" s="206"/>
      <c r="AB158" s="206"/>
      <c r="AC158" s="206"/>
      <c r="AD158" s="206"/>
      <c r="AE158" s="206"/>
      <c r="AF158" s="206"/>
      <c r="AG158" s="203"/>
      <c r="AH158" s="203"/>
      <c r="AI158" s="203"/>
      <c r="AJ158" s="294" t="e">
        <f ca="1">DBCS(INDIRECT("組合せタイムスケジュール!d"&amp;(ROW())/2-74))</f>
        <v>#REF!</v>
      </c>
      <c r="AK158" s="294"/>
      <c r="AL158" s="294"/>
      <c r="AM158" s="294"/>
      <c r="AN158" s="295"/>
    </row>
    <row r="159" spans="2:41" ht="18" customHeight="1">
      <c r="B159" s="197"/>
      <c r="C159" s="198"/>
      <c r="D159" s="202"/>
      <c r="E159" s="202"/>
      <c r="F159" s="202"/>
      <c r="G159" s="204"/>
      <c r="H159" s="204"/>
      <c r="I159" s="204"/>
      <c r="J159" s="207"/>
      <c r="K159" s="207"/>
      <c r="L159" s="207"/>
      <c r="M159" s="207"/>
      <c r="N159" s="207"/>
      <c r="O159" s="207"/>
      <c r="P159" s="207"/>
      <c r="Q159" s="207"/>
      <c r="R159" s="210"/>
      <c r="S159" s="210"/>
      <c r="T159" s="22"/>
      <c r="U159" s="23" t="s">
        <v>8</v>
      </c>
      <c r="V159" s="22"/>
      <c r="W159" s="217"/>
      <c r="X159" s="217"/>
      <c r="Y159" s="207"/>
      <c r="Z159" s="207"/>
      <c r="AA159" s="207"/>
      <c r="AB159" s="207"/>
      <c r="AC159" s="207"/>
      <c r="AD159" s="207"/>
      <c r="AE159" s="207"/>
      <c r="AF159" s="207"/>
      <c r="AG159" s="204"/>
      <c r="AH159" s="204"/>
      <c r="AI159" s="204"/>
      <c r="AJ159" s="290"/>
      <c r="AK159" s="290"/>
      <c r="AL159" s="290"/>
      <c r="AM159" s="290"/>
      <c r="AN159" s="291"/>
    </row>
    <row r="160" spans="2:41" ht="18" customHeight="1">
      <c r="B160" s="195">
        <v>2</v>
      </c>
      <c r="C160" s="196"/>
      <c r="D160" s="202">
        <v>0.40277777777777773</v>
      </c>
      <c r="E160" s="202">
        <v>0.4375</v>
      </c>
      <c r="F160" s="202"/>
      <c r="G160" s="204"/>
      <c r="H160" s="204"/>
      <c r="I160" s="204"/>
      <c r="J160" s="215" t="e">
        <f>D174</f>
        <v>#REF!</v>
      </c>
      <c r="K160" s="216"/>
      <c r="L160" s="216"/>
      <c r="M160" s="216"/>
      <c r="N160" s="216"/>
      <c r="O160" s="216"/>
      <c r="P160" s="216"/>
      <c r="Q160" s="216"/>
      <c r="R160" s="217" t="str">
        <f t="shared" ref="R160" si="78">IF(OR(T160="",T161=""),"",T160+T161)</f>
        <v/>
      </c>
      <c r="S160" s="210"/>
      <c r="T160" s="24"/>
      <c r="U160" s="25" t="s">
        <v>8</v>
      </c>
      <c r="V160" s="24"/>
      <c r="W160" s="217" t="str">
        <f t="shared" ref="W160" si="79">IF(OR(V160="",V161=""),"",V160+V161)</f>
        <v/>
      </c>
      <c r="X160" s="217"/>
      <c r="Y160" s="215" t="e">
        <f>D175</f>
        <v>#REF!</v>
      </c>
      <c r="Z160" s="216"/>
      <c r="AA160" s="216"/>
      <c r="AB160" s="216"/>
      <c r="AC160" s="216"/>
      <c r="AD160" s="216"/>
      <c r="AE160" s="216"/>
      <c r="AF160" s="216"/>
      <c r="AG160" s="204"/>
      <c r="AH160" s="204"/>
      <c r="AI160" s="204"/>
      <c r="AJ160" s="290" t="e">
        <f ca="1">DBCS(INDIRECT("組合せタイムスケジュール!d"&amp;(ROW())/2-74))</f>
        <v>#REF!</v>
      </c>
      <c r="AK160" s="290"/>
      <c r="AL160" s="290"/>
      <c r="AM160" s="290"/>
      <c r="AN160" s="291"/>
    </row>
    <row r="161" spans="2:41" ht="18" customHeight="1">
      <c r="B161" s="197"/>
      <c r="C161" s="198"/>
      <c r="D161" s="202"/>
      <c r="E161" s="202"/>
      <c r="F161" s="202"/>
      <c r="G161" s="204"/>
      <c r="H161" s="204"/>
      <c r="I161" s="204"/>
      <c r="J161" s="207"/>
      <c r="K161" s="207"/>
      <c r="L161" s="207"/>
      <c r="M161" s="207"/>
      <c r="N161" s="207"/>
      <c r="O161" s="207"/>
      <c r="P161" s="207"/>
      <c r="Q161" s="207"/>
      <c r="R161" s="210"/>
      <c r="S161" s="210"/>
      <c r="T161" s="22"/>
      <c r="U161" s="23" t="s">
        <v>8</v>
      </c>
      <c r="V161" s="22"/>
      <c r="W161" s="217"/>
      <c r="X161" s="217"/>
      <c r="Y161" s="207"/>
      <c r="Z161" s="207"/>
      <c r="AA161" s="207"/>
      <c r="AB161" s="207"/>
      <c r="AC161" s="207"/>
      <c r="AD161" s="207"/>
      <c r="AE161" s="207"/>
      <c r="AF161" s="207"/>
      <c r="AG161" s="204"/>
      <c r="AH161" s="204"/>
      <c r="AI161" s="204"/>
      <c r="AJ161" s="290"/>
      <c r="AK161" s="290"/>
      <c r="AL161" s="290"/>
      <c r="AM161" s="290"/>
      <c r="AN161" s="291"/>
    </row>
    <row r="162" spans="2:41" ht="18" customHeight="1">
      <c r="B162" s="195">
        <v>3</v>
      </c>
      <c r="C162" s="196"/>
      <c r="D162" s="202">
        <v>0.44444444444444442</v>
      </c>
      <c r="E162" s="202"/>
      <c r="F162" s="202"/>
      <c r="G162" s="204"/>
      <c r="H162" s="204"/>
      <c r="I162" s="204"/>
      <c r="J162" s="215" t="e">
        <f>D174</f>
        <v>#REF!</v>
      </c>
      <c r="K162" s="216"/>
      <c r="L162" s="216"/>
      <c r="M162" s="216"/>
      <c r="N162" s="216"/>
      <c r="O162" s="216"/>
      <c r="P162" s="216"/>
      <c r="Q162" s="216"/>
      <c r="R162" s="217" t="str">
        <f t="shared" ref="R162" si="80">IF(OR(T162="",T163=""),"",T162+T163)</f>
        <v/>
      </c>
      <c r="S162" s="210"/>
      <c r="T162" s="24"/>
      <c r="U162" s="25" t="s">
        <v>8</v>
      </c>
      <c r="V162" s="24"/>
      <c r="W162" s="217" t="str">
        <f t="shared" ref="W162" si="81">IF(OR(V162="",V163=""),"",V162+V163)</f>
        <v/>
      </c>
      <c r="X162" s="217"/>
      <c r="Y162" s="215" t="e">
        <f>D173</f>
        <v>#REF!</v>
      </c>
      <c r="Z162" s="216"/>
      <c r="AA162" s="216"/>
      <c r="AB162" s="216"/>
      <c r="AC162" s="216"/>
      <c r="AD162" s="216"/>
      <c r="AE162" s="216"/>
      <c r="AF162" s="216"/>
      <c r="AG162" s="204"/>
      <c r="AH162" s="204"/>
      <c r="AI162" s="204"/>
      <c r="AJ162" s="290" t="e">
        <f ca="1">DBCS(INDIRECT("組合せタイムスケジュール!d"&amp;(ROW())/2-74))</f>
        <v>#REF!</v>
      </c>
      <c r="AK162" s="290"/>
      <c r="AL162" s="290"/>
      <c r="AM162" s="290"/>
      <c r="AN162" s="291"/>
    </row>
    <row r="163" spans="2:41" ht="18" customHeight="1">
      <c r="B163" s="197"/>
      <c r="C163" s="198"/>
      <c r="D163" s="202"/>
      <c r="E163" s="202"/>
      <c r="F163" s="202"/>
      <c r="G163" s="204"/>
      <c r="H163" s="204"/>
      <c r="I163" s="204"/>
      <c r="J163" s="207"/>
      <c r="K163" s="207"/>
      <c r="L163" s="207"/>
      <c r="M163" s="207"/>
      <c r="N163" s="207"/>
      <c r="O163" s="207"/>
      <c r="P163" s="207"/>
      <c r="Q163" s="207"/>
      <c r="R163" s="210"/>
      <c r="S163" s="210"/>
      <c r="T163" s="22"/>
      <c r="U163" s="23" t="s">
        <v>8</v>
      </c>
      <c r="V163" s="22"/>
      <c r="W163" s="217"/>
      <c r="X163" s="217"/>
      <c r="Y163" s="207"/>
      <c r="Z163" s="207"/>
      <c r="AA163" s="207"/>
      <c r="AB163" s="207"/>
      <c r="AC163" s="207"/>
      <c r="AD163" s="207"/>
      <c r="AE163" s="207"/>
      <c r="AF163" s="207"/>
      <c r="AG163" s="204"/>
      <c r="AH163" s="204"/>
      <c r="AI163" s="204"/>
      <c r="AJ163" s="290"/>
      <c r="AK163" s="290"/>
      <c r="AL163" s="290"/>
      <c r="AM163" s="290"/>
      <c r="AN163" s="291"/>
    </row>
    <row r="164" spans="2:41" ht="18" customHeight="1">
      <c r="B164" s="195">
        <v>4</v>
      </c>
      <c r="C164" s="196"/>
      <c r="D164" s="202">
        <v>0.47222222222222227</v>
      </c>
      <c r="E164" s="202">
        <v>0.4375</v>
      </c>
      <c r="F164" s="202"/>
      <c r="G164" s="204"/>
      <c r="H164" s="204"/>
      <c r="I164" s="204"/>
      <c r="J164" s="215" t="e">
        <f>D172</f>
        <v>#REF!</v>
      </c>
      <c r="K164" s="216"/>
      <c r="L164" s="216"/>
      <c r="M164" s="216"/>
      <c r="N164" s="216"/>
      <c r="O164" s="216"/>
      <c r="P164" s="216"/>
      <c r="Q164" s="216"/>
      <c r="R164" s="217" t="str">
        <f t="shared" ref="R164" si="82">IF(OR(T164="",T165=""),"",T164+T165)</f>
        <v/>
      </c>
      <c r="S164" s="210"/>
      <c r="T164" s="24"/>
      <c r="U164" s="25" t="s">
        <v>8</v>
      </c>
      <c r="V164" s="24"/>
      <c r="W164" s="217" t="str">
        <f t="shared" ref="W164" si="83">IF(OR(V164="",V165=""),"",V164+V165)</f>
        <v/>
      </c>
      <c r="X164" s="217"/>
      <c r="Y164" s="215" t="e">
        <f>D175</f>
        <v>#REF!</v>
      </c>
      <c r="Z164" s="216"/>
      <c r="AA164" s="216"/>
      <c r="AB164" s="216"/>
      <c r="AC164" s="216"/>
      <c r="AD164" s="216"/>
      <c r="AE164" s="216"/>
      <c r="AF164" s="216"/>
      <c r="AG164" s="204"/>
      <c r="AH164" s="204"/>
      <c r="AI164" s="204"/>
      <c r="AJ164" s="290" t="e">
        <f ca="1">DBCS(INDIRECT("組合せタイムスケジュール!d"&amp;(ROW())/2-74))</f>
        <v>#REF!</v>
      </c>
      <c r="AK164" s="290"/>
      <c r="AL164" s="290"/>
      <c r="AM164" s="290"/>
      <c r="AN164" s="291"/>
    </row>
    <row r="165" spans="2:41" ht="18" customHeight="1">
      <c r="B165" s="197"/>
      <c r="C165" s="198"/>
      <c r="D165" s="202"/>
      <c r="E165" s="202"/>
      <c r="F165" s="202"/>
      <c r="G165" s="204"/>
      <c r="H165" s="204"/>
      <c r="I165" s="204"/>
      <c r="J165" s="207"/>
      <c r="K165" s="207"/>
      <c r="L165" s="207"/>
      <c r="M165" s="207"/>
      <c r="N165" s="207"/>
      <c r="O165" s="207"/>
      <c r="P165" s="207"/>
      <c r="Q165" s="207"/>
      <c r="R165" s="210"/>
      <c r="S165" s="210"/>
      <c r="T165" s="22"/>
      <c r="U165" s="23" t="s">
        <v>8</v>
      </c>
      <c r="V165" s="22"/>
      <c r="W165" s="217"/>
      <c r="X165" s="217"/>
      <c r="Y165" s="207"/>
      <c r="Z165" s="207"/>
      <c r="AA165" s="207"/>
      <c r="AB165" s="207"/>
      <c r="AC165" s="207"/>
      <c r="AD165" s="207"/>
      <c r="AE165" s="207"/>
      <c r="AF165" s="207"/>
      <c r="AG165" s="204"/>
      <c r="AH165" s="204"/>
      <c r="AI165" s="204"/>
      <c r="AJ165" s="290"/>
      <c r="AK165" s="290"/>
      <c r="AL165" s="290"/>
      <c r="AM165" s="290"/>
      <c r="AN165" s="291"/>
    </row>
    <row r="166" spans="2:41" ht="18" customHeight="1">
      <c r="B166" s="195">
        <v>5</v>
      </c>
      <c r="C166" s="196"/>
      <c r="D166" s="202">
        <v>0.51388888888888895</v>
      </c>
      <c r="E166" s="202">
        <v>0.4375</v>
      </c>
      <c r="F166" s="202"/>
      <c r="G166" s="204"/>
      <c r="H166" s="204"/>
      <c r="I166" s="204"/>
      <c r="J166" s="215" t="e">
        <f>D172</f>
        <v>#REF!</v>
      </c>
      <c r="K166" s="216"/>
      <c r="L166" s="216"/>
      <c r="M166" s="216"/>
      <c r="N166" s="216"/>
      <c r="O166" s="216"/>
      <c r="P166" s="216"/>
      <c r="Q166" s="216"/>
      <c r="R166" s="217" t="str">
        <f t="shared" ref="R166" si="84">IF(OR(T166="",T167=""),"",T166+T167)</f>
        <v/>
      </c>
      <c r="S166" s="210"/>
      <c r="T166" s="24"/>
      <c r="U166" s="25" t="s">
        <v>8</v>
      </c>
      <c r="V166" s="24"/>
      <c r="W166" s="217" t="str">
        <f t="shared" ref="W166" si="85">IF(OR(V166="",V167=""),"",V166+V167)</f>
        <v/>
      </c>
      <c r="X166" s="217"/>
      <c r="Y166" s="215" t="e">
        <f>D174</f>
        <v>#REF!</v>
      </c>
      <c r="Z166" s="216"/>
      <c r="AA166" s="216"/>
      <c r="AB166" s="216"/>
      <c r="AC166" s="216"/>
      <c r="AD166" s="216"/>
      <c r="AE166" s="216"/>
      <c r="AF166" s="216"/>
      <c r="AG166" s="204"/>
      <c r="AH166" s="204"/>
      <c r="AI166" s="204"/>
      <c r="AJ166" s="290" t="e">
        <f ca="1">DBCS(INDIRECT("組合せタイムスケジュール!d"&amp;(ROW())/2-74))</f>
        <v>#REF!</v>
      </c>
      <c r="AK166" s="290"/>
      <c r="AL166" s="290"/>
      <c r="AM166" s="290"/>
      <c r="AN166" s="291"/>
    </row>
    <row r="167" spans="2:41" ht="18" customHeight="1">
      <c r="B167" s="197"/>
      <c r="C167" s="198"/>
      <c r="D167" s="202"/>
      <c r="E167" s="202"/>
      <c r="F167" s="202"/>
      <c r="G167" s="204"/>
      <c r="H167" s="204"/>
      <c r="I167" s="204"/>
      <c r="J167" s="207"/>
      <c r="K167" s="207"/>
      <c r="L167" s="207"/>
      <c r="M167" s="207"/>
      <c r="N167" s="207"/>
      <c r="O167" s="207"/>
      <c r="P167" s="207"/>
      <c r="Q167" s="207"/>
      <c r="R167" s="210"/>
      <c r="S167" s="210"/>
      <c r="T167" s="22"/>
      <c r="U167" s="23" t="s">
        <v>8</v>
      </c>
      <c r="V167" s="22"/>
      <c r="W167" s="217"/>
      <c r="X167" s="217"/>
      <c r="Y167" s="207"/>
      <c r="Z167" s="207"/>
      <c r="AA167" s="207"/>
      <c r="AB167" s="207"/>
      <c r="AC167" s="207"/>
      <c r="AD167" s="207"/>
      <c r="AE167" s="207"/>
      <c r="AF167" s="207"/>
      <c r="AG167" s="204"/>
      <c r="AH167" s="204"/>
      <c r="AI167" s="204"/>
      <c r="AJ167" s="290"/>
      <c r="AK167" s="290"/>
      <c r="AL167" s="290"/>
      <c r="AM167" s="290"/>
      <c r="AN167" s="291"/>
    </row>
    <row r="168" spans="2:41" ht="18" customHeight="1">
      <c r="B168" s="195">
        <v>6</v>
      </c>
      <c r="C168" s="196"/>
      <c r="D168" s="202">
        <v>0.54166666666666663</v>
      </c>
      <c r="E168" s="202">
        <v>0.4375</v>
      </c>
      <c r="F168" s="202"/>
      <c r="G168" s="204"/>
      <c r="H168" s="204"/>
      <c r="I168" s="204"/>
      <c r="J168" s="215" t="e">
        <f>D173</f>
        <v>#REF!</v>
      </c>
      <c r="K168" s="216"/>
      <c r="L168" s="216"/>
      <c r="M168" s="216"/>
      <c r="N168" s="216"/>
      <c r="O168" s="216"/>
      <c r="P168" s="216"/>
      <c r="Q168" s="216"/>
      <c r="R168" s="217" t="str">
        <f t="shared" ref="R168" si="86">IF(OR(T168="",T169=""),"",T168+T169)</f>
        <v/>
      </c>
      <c r="S168" s="210"/>
      <c r="T168" s="24"/>
      <c r="U168" s="25" t="s">
        <v>8</v>
      </c>
      <c r="V168" s="24"/>
      <c r="W168" s="217" t="str">
        <f t="shared" ref="W168" si="87">IF(OR(V168="",V169=""),"",V168+V169)</f>
        <v/>
      </c>
      <c r="X168" s="217"/>
      <c r="Y168" s="215" t="e">
        <f>D175</f>
        <v>#REF!</v>
      </c>
      <c r="Z168" s="216"/>
      <c r="AA168" s="216"/>
      <c r="AB168" s="216"/>
      <c r="AC168" s="216"/>
      <c r="AD168" s="216"/>
      <c r="AE168" s="216"/>
      <c r="AF168" s="216"/>
      <c r="AG168" s="204"/>
      <c r="AH168" s="204"/>
      <c r="AI168" s="204"/>
      <c r="AJ168" s="290" t="e">
        <f ca="1">DBCS(INDIRECT("組合せタイムスケジュール!d"&amp;(ROW())/2-74))</f>
        <v>#REF!</v>
      </c>
      <c r="AK168" s="290"/>
      <c r="AL168" s="290"/>
      <c r="AM168" s="290"/>
      <c r="AN168" s="291"/>
    </row>
    <row r="169" spans="2:41" ht="18" customHeight="1" thickBot="1">
      <c r="B169" s="213"/>
      <c r="C169" s="214"/>
      <c r="D169" s="221"/>
      <c r="E169" s="221"/>
      <c r="F169" s="221"/>
      <c r="G169" s="218"/>
      <c r="H169" s="218"/>
      <c r="I169" s="218"/>
      <c r="J169" s="222"/>
      <c r="K169" s="222"/>
      <c r="L169" s="222"/>
      <c r="M169" s="222"/>
      <c r="N169" s="222"/>
      <c r="O169" s="222"/>
      <c r="P169" s="222"/>
      <c r="Q169" s="222"/>
      <c r="R169" s="223"/>
      <c r="S169" s="223"/>
      <c r="T169" s="26"/>
      <c r="U169" s="27" t="s">
        <v>8</v>
      </c>
      <c r="V169" s="26"/>
      <c r="W169" s="224"/>
      <c r="X169" s="224"/>
      <c r="Y169" s="222"/>
      <c r="Z169" s="222"/>
      <c r="AA169" s="222"/>
      <c r="AB169" s="222"/>
      <c r="AC169" s="222"/>
      <c r="AD169" s="222"/>
      <c r="AE169" s="222"/>
      <c r="AF169" s="222"/>
      <c r="AG169" s="218"/>
      <c r="AH169" s="218"/>
      <c r="AI169" s="218"/>
      <c r="AJ169" s="292"/>
      <c r="AK169" s="292"/>
      <c r="AL169" s="292"/>
      <c r="AM169" s="292"/>
      <c r="AN169" s="293"/>
    </row>
    <row r="170" spans="2:41" ht="18" customHeight="1" thickBot="1">
      <c r="D170" s="4"/>
      <c r="E170" s="4"/>
    </row>
    <row r="171" spans="2:41" ht="24" customHeight="1" thickBot="1">
      <c r="B171" s="269" t="s">
        <v>28</v>
      </c>
      <c r="C171" s="270"/>
      <c r="D171" s="270"/>
      <c r="E171" s="270"/>
      <c r="F171" s="270"/>
      <c r="G171" s="270"/>
      <c r="H171" s="270"/>
      <c r="I171" s="270"/>
      <c r="J171" s="270"/>
      <c r="K171" s="270"/>
      <c r="L171" s="271"/>
      <c r="M171" s="225" t="e">
        <f>D172</f>
        <v>#REF!</v>
      </c>
      <c r="N171" s="225"/>
      <c r="O171" s="225"/>
      <c r="P171" s="225"/>
      <c r="Q171" s="225"/>
      <c r="R171" s="225" t="e">
        <f>D173</f>
        <v>#REF!</v>
      </c>
      <c r="S171" s="225"/>
      <c r="T171" s="225"/>
      <c r="U171" s="225"/>
      <c r="V171" s="225"/>
      <c r="W171" s="225" t="e">
        <f>D174</f>
        <v>#REF!</v>
      </c>
      <c r="X171" s="225"/>
      <c r="Y171" s="225"/>
      <c r="Z171" s="225"/>
      <c r="AA171" s="225"/>
      <c r="AB171" s="225" t="e">
        <f>D175</f>
        <v>#REF!</v>
      </c>
      <c r="AC171" s="225"/>
      <c r="AD171" s="225"/>
      <c r="AE171" s="225"/>
      <c r="AF171" s="225"/>
      <c r="AG171" s="244" t="s">
        <v>19</v>
      </c>
      <c r="AH171" s="244"/>
      <c r="AI171" s="244" t="s">
        <v>21</v>
      </c>
      <c r="AJ171" s="244"/>
      <c r="AK171" s="244" t="s">
        <v>20</v>
      </c>
      <c r="AL171" s="244"/>
      <c r="AM171" s="244" t="s">
        <v>22</v>
      </c>
      <c r="AN171" s="245"/>
    </row>
    <row r="172" spans="2:41" ht="24" customHeight="1">
      <c r="B172" s="316">
        <v>1</v>
      </c>
      <c r="C172" s="317"/>
      <c r="D172" s="350" t="e">
        <f>VLOOKUP(B172,'５月２２日'!#REF!,1*$AQ$1+1,FALSE)</f>
        <v>#REF!</v>
      </c>
      <c r="E172" s="350"/>
      <c r="F172" s="350"/>
      <c r="G172" s="350"/>
      <c r="H172" s="350"/>
      <c r="I172" s="350"/>
      <c r="J172" s="350"/>
      <c r="K172" s="350"/>
      <c r="L172" s="350"/>
      <c r="M172" s="47"/>
      <c r="N172" s="48"/>
      <c r="O172" s="48"/>
      <c r="P172" s="49"/>
      <c r="Q172" s="50"/>
      <c r="R172" s="318" t="str">
        <f>IF(OR(T172="",V172=""),IF(T172&gt;V172,"〇",IF(T172&lt;V172,"●",IF(T172=V172,"△"))))</f>
        <v>△</v>
      </c>
      <c r="S172" s="319"/>
      <c r="T172" s="51" t="str">
        <f>R158</f>
        <v/>
      </c>
      <c r="U172" s="52" t="s">
        <v>18</v>
      </c>
      <c r="V172" s="53" t="str">
        <f>W158</f>
        <v/>
      </c>
      <c r="W172" s="318" t="str">
        <f>IF(OR(Y172="",AA172=""),IF(Y172&gt;AA172,"〇",IF(Y172&lt;AA172,"●",IF(Y172=AA172,"△"))))</f>
        <v>△</v>
      </c>
      <c r="X172" s="319"/>
      <c r="Y172" s="51" t="str">
        <f>R166</f>
        <v/>
      </c>
      <c r="Z172" s="52" t="s">
        <v>18</v>
      </c>
      <c r="AA172" s="53" t="str">
        <f>W166</f>
        <v/>
      </c>
      <c r="AB172" s="318" t="str">
        <f>IF(OR(AD172="",AF172=""),IF(AD172&gt;AF172,"〇",IF(AD172&lt;AF172,"●",IF(AD172=AF172,"△"))))</f>
        <v>△</v>
      </c>
      <c r="AC172" s="319"/>
      <c r="AD172" s="51" t="str">
        <f>R164</f>
        <v/>
      </c>
      <c r="AE172" s="52" t="s">
        <v>18</v>
      </c>
      <c r="AF172" s="53" t="str">
        <f>W164</f>
        <v/>
      </c>
      <c r="AG172" s="203">
        <f>COUNTIF(M172:AF172,"〇")*3+COUNTIF(M172:AF172,"△")</f>
        <v>3</v>
      </c>
      <c r="AH172" s="203"/>
      <c r="AI172" s="320">
        <f>SUM(O172,T172,Y172,AD172)-SUM(Q172,V172,AA172,AF172)</f>
        <v>0</v>
      </c>
      <c r="AJ172" s="203"/>
      <c r="AK172" s="320">
        <f>SUM(O172,T172,Y172,AD172)</f>
        <v>0</v>
      </c>
      <c r="AL172" s="203"/>
      <c r="AM172" s="203">
        <f>RANK(AO172,$AO$172:$AO$175)</f>
        <v>1</v>
      </c>
      <c r="AN172" s="314"/>
      <c r="AO172" s="3">
        <f>AG172*10000+AI172*1000+AK172*100</f>
        <v>30000</v>
      </c>
    </row>
    <row r="173" spans="2:41" ht="24" customHeight="1">
      <c r="B173" s="185">
        <v>2</v>
      </c>
      <c r="C173" s="186"/>
      <c r="D173" s="301" t="e">
        <f>VLOOKUP(B173,'５月２２日'!#REF!,1*$AQ$1+1,FALSE)</f>
        <v>#REF!</v>
      </c>
      <c r="E173" s="301"/>
      <c r="F173" s="301"/>
      <c r="G173" s="301"/>
      <c r="H173" s="301"/>
      <c r="I173" s="301"/>
      <c r="J173" s="301"/>
      <c r="K173" s="301"/>
      <c r="L173" s="301"/>
      <c r="M173" s="253" t="str">
        <f>IF(OR(O173="",Q173=""),IF(O173&gt;Q173,"〇",IF(O173&lt;Q173,"●",IF(O173=Q173,"△"))))</f>
        <v>△</v>
      </c>
      <c r="N173" s="254"/>
      <c r="O173" s="18" t="str">
        <f>V172</f>
        <v/>
      </c>
      <c r="P173" s="28" t="s">
        <v>18</v>
      </c>
      <c r="Q173" s="19" t="str">
        <f>T172</f>
        <v/>
      </c>
      <c r="R173" s="8"/>
      <c r="S173" s="9"/>
      <c r="T173" s="9"/>
      <c r="U173" s="9"/>
      <c r="V173" s="10"/>
      <c r="W173" s="253" t="str">
        <f>IF(OR(Y173="",AA173=""),IF(Y173&gt;AA173,"〇",IF(Y173&lt;AA173,"●",IF(Y173=AA173,"△"))))</f>
        <v>△</v>
      </c>
      <c r="X173" s="254"/>
      <c r="Y173" s="18" t="str">
        <f>W162</f>
        <v/>
      </c>
      <c r="Z173" s="28" t="s">
        <v>18</v>
      </c>
      <c r="AA173" s="19" t="str">
        <f>R162</f>
        <v/>
      </c>
      <c r="AB173" s="253" t="str">
        <f>IF(OR(AD173="",AF173=""),IF(AD173&gt;AF173,"〇",IF(AD173&lt;AF173,"●",IF(AD173=AF173,"△"))))</f>
        <v>△</v>
      </c>
      <c r="AC173" s="254"/>
      <c r="AD173" s="18" t="str">
        <f>R168</f>
        <v/>
      </c>
      <c r="AE173" s="28" t="s">
        <v>18</v>
      </c>
      <c r="AF173" s="19" t="str">
        <f>W168</f>
        <v/>
      </c>
      <c r="AG173" s="204">
        <f t="shared" ref="AG173:AG175" si="88">COUNTIF(M173:AF173,"〇")*3+COUNTIF(M173:AF173,"△")</f>
        <v>3</v>
      </c>
      <c r="AH173" s="204"/>
      <c r="AI173" s="300">
        <f t="shared" ref="AI173:AI175" si="89">SUM(O173,T173,Y173,AD173)-SUM(Q173,V173,AA173,AF173)</f>
        <v>0</v>
      </c>
      <c r="AJ173" s="204"/>
      <c r="AK173" s="300">
        <f t="shared" ref="AK173:AK175" si="90">SUM(O173,T173,Y173,AD173)</f>
        <v>0</v>
      </c>
      <c r="AL173" s="204"/>
      <c r="AM173" s="204">
        <f t="shared" ref="AM173:AM175" si="91">RANK(AO173,$AO$172:$AO$175)</f>
        <v>1</v>
      </c>
      <c r="AN173" s="241"/>
      <c r="AO173" s="3">
        <f>AG173*10000+AI173*1000+AK173*100</f>
        <v>30000</v>
      </c>
    </row>
    <row r="174" spans="2:41" ht="24" customHeight="1">
      <c r="B174" s="185">
        <v>3</v>
      </c>
      <c r="C174" s="186"/>
      <c r="D174" s="301" t="e">
        <f>VLOOKUP(B174,'５月２２日'!#REF!,1*$AQ$1+1,FALSE)</f>
        <v>#REF!</v>
      </c>
      <c r="E174" s="301"/>
      <c r="F174" s="301"/>
      <c r="G174" s="301"/>
      <c r="H174" s="301"/>
      <c r="I174" s="301"/>
      <c r="J174" s="301"/>
      <c r="K174" s="301"/>
      <c r="L174" s="301"/>
      <c r="M174" s="253" t="str">
        <f>IF(OR(O174="",Q174=""),IF(O174&gt;Q174,"〇",IF(O174&lt;Q174,"●",IF(O174=Q174,"△"))))</f>
        <v>△</v>
      </c>
      <c r="N174" s="254"/>
      <c r="O174" s="18" t="str">
        <f>AA172</f>
        <v/>
      </c>
      <c r="P174" s="28" t="s">
        <v>18</v>
      </c>
      <c r="Q174" s="19" t="str">
        <f>Y172</f>
        <v/>
      </c>
      <c r="R174" s="253" t="str">
        <f>IF(OR(T174="",V174=""),IF(T174&gt;V174,"〇",IF(T174&lt;V174,"●",IF(T174=V174,"△"))))</f>
        <v>△</v>
      </c>
      <c r="S174" s="254"/>
      <c r="T174" s="18" t="str">
        <f>AA173</f>
        <v/>
      </c>
      <c r="U174" s="28" t="s">
        <v>18</v>
      </c>
      <c r="V174" s="19" t="str">
        <f>Y173</f>
        <v/>
      </c>
      <c r="W174" s="8"/>
      <c r="X174" s="9"/>
      <c r="Y174" s="9"/>
      <c r="Z174" s="9"/>
      <c r="AA174" s="10"/>
      <c r="AB174" s="253" t="str">
        <f>IF(OR(AD174="",AF174=""),IF(AD174&gt;AF174,"〇",IF(AD174&lt;AF174,"●",IF(AD174=AF174,"△"))))</f>
        <v>△</v>
      </c>
      <c r="AC174" s="254"/>
      <c r="AD174" s="18" t="str">
        <f>R160</f>
        <v/>
      </c>
      <c r="AE174" s="28" t="s">
        <v>18</v>
      </c>
      <c r="AF174" s="19" t="str">
        <f>W160</f>
        <v/>
      </c>
      <c r="AG174" s="204">
        <f t="shared" si="88"/>
        <v>3</v>
      </c>
      <c r="AH174" s="204"/>
      <c r="AI174" s="300">
        <f t="shared" si="89"/>
        <v>0</v>
      </c>
      <c r="AJ174" s="204"/>
      <c r="AK174" s="300">
        <f t="shared" si="90"/>
        <v>0</v>
      </c>
      <c r="AL174" s="204"/>
      <c r="AM174" s="204">
        <f t="shared" si="91"/>
        <v>1</v>
      </c>
      <c r="AN174" s="241"/>
      <c r="AO174" s="3">
        <f>AG174*10000+AI174*1000+AK174*100</f>
        <v>30000</v>
      </c>
    </row>
    <row r="175" spans="2:41" ht="24" customHeight="1" thickBot="1">
      <c r="B175" s="174">
        <v>4</v>
      </c>
      <c r="C175" s="175"/>
      <c r="D175" s="181" t="e">
        <f>VLOOKUP(B175,'５月２２日'!#REF!,1*$AQ$1+1,FALSE)</f>
        <v>#REF!</v>
      </c>
      <c r="E175" s="181"/>
      <c r="F175" s="181"/>
      <c r="G175" s="181"/>
      <c r="H175" s="181"/>
      <c r="I175" s="181"/>
      <c r="J175" s="181"/>
      <c r="K175" s="181"/>
      <c r="L175" s="181"/>
      <c r="M175" s="273" t="str">
        <f>IF(OR(O175="",Q175=""),IF(O175&gt;Q175,"〇",IF(O175&lt;Q175,"●",IF(O175=Q175,"△"))))</f>
        <v>△</v>
      </c>
      <c r="N175" s="277"/>
      <c r="O175" s="34" t="str">
        <f>AF172</f>
        <v/>
      </c>
      <c r="P175" s="35" t="s">
        <v>18</v>
      </c>
      <c r="Q175" s="36" t="str">
        <f>AD172</f>
        <v/>
      </c>
      <c r="R175" s="273" t="str">
        <f>IF(OR(T175="",V175=""),IF(T175&gt;V175,"〇",IF(T175&lt;V175,"●",IF(T175=V175,"△"))))</f>
        <v>△</v>
      </c>
      <c r="S175" s="277"/>
      <c r="T175" s="34" t="str">
        <f>AF174</f>
        <v/>
      </c>
      <c r="U175" s="35" t="s">
        <v>18</v>
      </c>
      <c r="V175" s="36" t="str">
        <f>AD173</f>
        <v/>
      </c>
      <c r="W175" s="273" t="str">
        <f>IF(OR(Y175="",AA175=""),IF(Y175&gt;AA175,"〇",IF(Y175&lt;AA175,"●",IF(Y175=AA175,"△"))))</f>
        <v>△</v>
      </c>
      <c r="X175" s="277"/>
      <c r="Y175" s="34" t="str">
        <f>AF174</f>
        <v/>
      </c>
      <c r="Z175" s="35" t="s">
        <v>18</v>
      </c>
      <c r="AA175" s="36" t="str">
        <f>AD174</f>
        <v/>
      </c>
      <c r="AB175" s="37"/>
      <c r="AC175" s="38"/>
      <c r="AD175" s="38"/>
      <c r="AE175" s="38"/>
      <c r="AF175" s="39"/>
      <c r="AG175" s="218">
        <f t="shared" si="88"/>
        <v>3</v>
      </c>
      <c r="AH175" s="218"/>
      <c r="AI175" s="272">
        <f t="shared" si="89"/>
        <v>0</v>
      </c>
      <c r="AJ175" s="218"/>
      <c r="AK175" s="272">
        <f t="shared" si="90"/>
        <v>0</v>
      </c>
      <c r="AL175" s="218"/>
      <c r="AM175" s="218">
        <f t="shared" si="91"/>
        <v>1</v>
      </c>
      <c r="AN175" s="243"/>
      <c r="AO175" s="3">
        <f>AG175*10000+AI175*1000+AK175*100</f>
        <v>30000</v>
      </c>
    </row>
    <row r="176" spans="2:41" ht="18" customHeight="1" thickBot="1">
      <c r="B176" s="4"/>
      <c r="C176" s="4"/>
      <c r="AN176" s="4"/>
    </row>
    <row r="177" spans="2:40" ht="24" customHeight="1" thickBot="1">
      <c r="C177" s="192" t="s">
        <v>9</v>
      </c>
      <c r="D177" s="193"/>
      <c r="E177" s="193"/>
      <c r="F177" s="193"/>
      <c r="G177" s="193"/>
      <c r="H177" s="193" t="s">
        <v>6</v>
      </c>
      <c r="I177" s="193"/>
      <c r="J177" s="193"/>
      <c r="K177" s="193"/>
      <c r="L177" s="193"/>
      <c r="M177" s="193"/>
      <c r="N177" s="193"/>
      <c r="O177" s="193"/>
      <c r="P177" s="193"/>
      <c r="Q177" s="193"/>
      <c r="R177" s="193" t="s">
        <v>10</v>
      </c>
      <c r="S177" s="193"/>
      <c r="T177" s="193"/>
      <c r="U177" s="193"/>
      <c r="V177" s="193"/>
      <c r="W177" s="193"/>
      <c r="X177" s="193"/>
      <c r="Y177" s="193"/>
      <c r="Z177" s="193"/>
      <c r="AA177" s="193" t="s">
        <v>11</v>
      </c>
      <c r="AB177" s="193"/>
      <c r="AC177" s="193"/>
      <c r="AD177" s="193" t="s">
        <v>12</v>
      </c>
      <c r="AE177" s="193"/>
      <c r="AF177" s="193"/>
      <c r="AG177" s="193"/>
      <c r="AH177" s="193"/>
      <c r="AI177" s="193"/>
      <c r="AJ177" s="193"/>
      <c r="AK177" s="193"/>
      <c r="AL177" s="193"/>
      <c r="AM177" s="194"/>
      <c r="AN177" s="4"/>
    </row>
    <row r="178" spans="2:40" ht="24" customHeight="1">
      <c r="C178" s="187" t="s">
        <v>13</v>
      </c>
      <c r="D178" s="188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  <c r="R178" s="188"/>
      <c r="S178" s="188"/>
      <c r="T178" s="188"/>
      <c r="U178" s="188"/>
      <c r="V178" s="188"/>
      <c r="W178" s="188"/>
      <c r="X178" s="188"/>
      <c r="Y178" s="188"/>
      <c r="Z178" s="188"/>
      <c r="AA178" s="189"/>
      <c r="AB178" s="189"/>
      <c r="AC178" s="189"/>
      <c r="AD178" s="190"/>
      <c r="AE178" s="190"/>
      <c r="AF178" s="190"/>
      <c r="AG178" s="190"/>
      <c r="AH178" s="190"/>
      <c r="AI178" s="190"/>
      <c r="AJ178" s="190"/>
      <c r="AK178" s="190"/>
      <c r="AL178" s="190"/>
      <c r="AM178" s="191"/>
      <c r="AN178" s="4"/>
    </row>
    <row r="179" spans="2:40" ht="24" customHeight="1">
      <c r="C179" s="296" t="s">
        <v>14</v>
      </c>
      <c r="D179" s="297"/>
      <c r="E179" s="297"/>
      <c r="F179" s="297"/>
      <c r="G179" s="297"/>
      <c r="H179" s="297"/>
      <c r="I179" s="297"/>
      <c r="J179" s="297"/>
      <c r="K179" s="297"/>
      <c r="L179" s="297"/>
      <c r="M179" s="297"/>
      <c r="N179" s="297"/>
      <c r="O179" s="297"/>
      <c r="P179" s="297"/>
      <c r="Q179" s="297"/>
      <c r="R179" s="297"/>
      <c r="S179" s="297"/>
      <c r="T179" s="297"/>
      <c r="U179" s="297"/>
      <c r="V179" s="297"/>
      <c r="W179" s="297"/>
      <c r="X179" s="297"/>
      <c r="Y179" s="297"/>
      <c r="Z179" s="297"/>
      <c r="AA179" s="297"/>
      <c r="AB179" s="297"/>
      <c r="AC179" s="297"/>
      <c r="AD179" s="298"/>
      <c r="AE179" s="298"/>
      <c r="AF179" s="298"/>
      <c r="AG179" s="298"/>
      <c r="AH179" s="298"/>
      <c r="AI179" s="298"/>
      <c r="AJ179" s="298"/>
      <c r="AK179" s="298"/>
      <c r="AL179" s="298"/>
      <c r="AM179" s="299"/>
      <c r="AN179" s="4"/>
    </row>
    <row r="180" spans="2:40" ht="24" customHeight="1" thickBot="1">
      <c r="C180" s="168" t="s">
        <v>14</v>
      </c>
      <c r="D180" s="169"/>
      <c r="E180" s="169"/>
      <c r="F180" s="169"/>
      <c r="G180" s="169"/>
      <c r="H180" s="169"/>
      <c r="I180" s="169"/>
      <c r="J180" s="169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169"/>
      <c r="AA180" s="169"/>
      <c r="AB180" s="169"/>
      <c r="AC180" s="169"/>
      <c r="AD180" s="170"/>
      <c r="AE180" s="170"/>
      <c r="AF180" s="170"/>
      <c r="AG180" s="170"/>
      <c r="AH180" s="170"/>
      <c r="AI180" s="170"/>
      <c r="AJ180" s="170"/>
      <c r="AK180" s="170"/>
      <c r="AL180" s="170"/>
      <c r="AM180" s="171"/>
    </row>
    <row r="181" spans="2:40" ht="18" customHeight="1">
      <c r="B181" s="240" t="s">
        <v>15</v>
      </c>
      <c r="C181" s="240"/>
      <c r="D181" s="240"/>
      <c r="E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  <c r="R181" s="240"/>
      <c r="S181" s="240"/>
      <c r="T181" s="240"/>
      <c r="U181" s="240"/>
      <c r="V181" s="240"/>
      <c r="W181" s="240"/>
      <c r="X181" s="240"/>
      <c r="Y181" s="240"/>
      <c r="Z181" s="240"/>
      <c r="AA181" s="240"/>
      <c r="AB181" s="240"/>
      <c r="AC181" s="240"/>
      <c r="AD181" s="240"/>
      <c r="AE181" s="240"/>
      <c r="AF181" s="240"/>
      <c r="AG181" s="240"/>
      <c r="AH181" s="240"/>
      <c r="AI181" s="240"/>
      <c r="AJ181" s="240"/>
      <c r="AK181" s="240"/>
      <c r="AL181" s="240"/>
      <c r="AM181" s="240"/>
      <c r="AN181" s="240"/>
    </row>
    <row r="182" spans="2:40" ht="18" customHeight="1">
      <c r="B182" s="240"/>
      <c r="C182" s="240"/>
      <c r="D182" s="240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  <c r="R182" s="240"/>
      <c r="S182" s="240"/>
      <c r="T182" s="240"/>
      <c r="U182" s="240"/>
      <c r="V182" s="240"/>
      <c r="W182" s="240"/>
      <c r="X182" s="240"/>
      <c r="Y182" s="240"/>
      <c r="Z182" s="240"/>
      <c r="AA182" s="240"/>
      <c r="AB182" s="240"/>
      <c r="AC182" s="240"/>
      <c r="AD182" s="240"/>
      <c r="AE182" s="240"/>
      <c r="AF182" s="240"/>
      <c r="AG182" s="240"/>
      <c r="AH182" s="240"/>
      <c r="AI182" s="240"/>
      <c r="AJ182" s="240"/>
      <c r="AK182" s="240"/>
      <c r="AL182" s="240"/>
      <c r="AM182" s="240"/>
      <c r="AN182" s="240"/>
    </row>
    <row r="183" spans="2:40" ht="18" customHeight="1">
      <c r="C183" s="233" t="s">
        <v>29</v>
      </c>
      <c r="D183" s="233"/>
      <c r="E183" s="233"/>
      <c r="F183" s="233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</row>
    <row r="184" spans="2:40" ht="24" customHeight="1">
      <c r="C184" s="234" t="s">
        <v>1</v>
      </c>
      <c r="D184" s="234"/>
      <c r="E184" s="234"/>
      <c r="F184" s="234"/>
      <c r="G184" s="247" t="e">
        <f>'５月２２日'!#REF!</f>
        <v>#REF!</v>
      </c>
      <c r="H184" s="247"/>
      <c r="I184" s="247"/>
      <c r="J184" s="247"/>
      <c r="K184" s="247"/>
      <c r="L184" s="247"/>
      <c r="M184" s="247"/>
      <c r="N184" s="247"/>
      <c r="O184" s="234" t="s">
        <v>0</v>
      </c>
      <c r="P184" s="234"/>
      <c r="Q184" s="234"/>
      <c r="R184" s="234"/>
      <c r="S184" s="235" t="e">
        <f>'５月２２日'!#REF!</f>
        <v>#REF!</v>
      </c>
      <c r="T184" s="235"/>
      <c r="U184" s="235"/>
      <c r="V184" s="235"/>
      <c r="W184" s="235"/>
      <c r="X184" s="235"/>
      <c r="Y184" s="235"/>
      <c r="Z184" s="235"/>
      <c r="AA184" s="234" t="s">
        <v>4</v>
      </c>
      <c r="AB184" s="234"/>
      <c r="AC184" s="234"/>
      <c r="AD184" s="234"/>
      <c r="AE184" s="236">
        <f>AE4</f>
        <v>44304</v>
      </c>
      <c r="AF184" s="237"/>
      <c r="AG184" s="237"/>
      <c r="AH184" s="237"/>
      <c r="AI184" s="237"/>
      <c r="AJ184" s="237"/>
      <c r="AK184" s="237"/>
      <c r="AL184" s="238">
        <f>AE184</f>
        <v>44304</v>
      </c>
      <c r="AM184" s="239"/>
    </row>
    <row r="185" spans="2:40" ht="12" customHeight="1">
      <c r="U185" s="6"/>
    </row>
    <row r="186" spans="2:40" ht="18" customHeight="1" thickBot="1">
      <c r="B186" s="4" t="s">
        <v>16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</row>
    <row r="187" spans="2:40" ht="18" customHeight="1" thickBot="1">
      <c r="B187" s="246"/>
      <c r="C187" s="231"/>
      <c r="D187" s="230" t="s">
        <v>5</v>
      </c>
      <c r="E187" s="230"/>
      <c r="F187" s="230"/>
      <c r="G187" s="231" t="s">
        <v>39</v>
      </c>
      <c r="H187" s="231"/>
      <c r="I187" s="231"/>
      <c r="J187" s="230" t="s">
        <v>6</v>
      </c>
      <c r="K187" s="230"/>
      <c r="L187" s="230"/>
      <c r="M187" s="230"/>
      <c r="N187" s="230"/>
      <c r="O187" s="230"/>
      <c r="P187" s="230"/>
      <c r="Q187" s="230"/>
      <c r="R187" s="230" t="s">
        <v>40</v>
      </c>
      <c r="S187" s="230"/>
      <c r="T187" s="230"/>
      <c r="U187" s="230"/>
      <c r="V187" s="230"/>
      <c r="W187" s="230"/>
      <c r="X187" s="230"/>
      <c r="Y187" s="230" t="s">
        <v>6</v>
      </c>
      <c r="Z187" s="230"/>
      <c r="AA187" s="230"/>
      <c r="AB187" s="230"/>
      <c r="AC187" s="230"/>
      <c r="AD187" s="230"/>
      <c r="AE187" s="230"/>
      <c r="AF187" s="230"/>
      <c r="AG187" s="231" t="s">
        <v>39</v>
      </c>
      <c r="AH187" s="231"/>
      <c r="AI187" s="231"/>
      <c r="AJ187" s="231" t="s">
        <v>7</v>
      </c>
      <c r="AK187" s="231"/>
      <c r="AL187" s="231"/>
      <c r="AM187" s="231"/>
      <c r="AN187" s="232"/>
    </row>
    <row r="188" spans="2:40" ht="18" customHeight="1">
      <c r="B188" s="199">
        <v>1</v>
      </c>
      <c r="C188" s="200"/>
      <c r="D188" s="201">
        <v>0.375</v>
      </c>
      <c r="E188" s="201"/>
      <c r="F188" s="201"/>
      <c r="G188" s="203"/>
      <c r="H188" s="203"/>
      <c r="I188" s="203"/>
      <c r="J188" s="205" t="e">
        <f>D202</f>
        <v>#REF!</v>
      </c>
      <c r="K188" s="206"/>
      <c r="L188" s="206"/>
      <c r="M188" s="206"/>
      <c r="N188" s="206"/>
      <c r="O188" s="206"/>
      <c r="P188" s="206"/>
      <c r="Q188" s="206"/>
      <c r="R188" s="208" t="str">
        <f>IF(OR(T188="",T189=""),"",T188+T189)</f>
        <v/>
      </c>
      <c r="S188" s="209"/>
      <c r="T188" s="20"/>
      <c r="U188" s="21" t="s">
        <v>8</v>
      </c>
      <c r="V188" s="20"/>
      <c r="W188" s="208" t="str">
        <f>IF(OR(V188="",V189=""),"",V188+V189)</f>
        <v/>
      </c>
      <c r="X188" s="208"/>
      <c r="Y188" s="205" t="e">
        <f>D203</f>
        <v>#REF!</v>
      </c>
      <c r="Z188" s="206"/>
      <c r="AA188" s="206"/>
      <c r="AB188" s="206"/>
      <c r="AC188" s="206"/>
      <c r="AD188" s="206"/>
      <c r="AE188" s="206"/>
      <c r="AF188" s="206"/>
      <c r="AG188" s="203"/>
      <c r="AH188" s="203"/>
      <c r="AI188" s="203"/>
      <c r="AJ188" s="294" t="e">
        <f ca="1">DBCS(INDIRECT("組合せタイムスケジュール!d"&amp;(ROW())/2-89))</f>
        <v>#REF!</v>
      </c>
      <c r="AK188" s="294"/>
      <c r="AL188" s="294"/>
      <c r="AM188" s="294"/>
      <c r="AN188" s="295"/>
    </row>
    <row r="189" spans="2:40" ht="18" customHeight="1">
      <c r="B189" s="197"/>
      <c r="C189" s="198"/>
      <c r="D189" s="202"/>
      <c r="E189" s="202"/>
      <c r="F189" s="202"/>
      <c r="G189" s="204"/>
      <c r="H189" s="204"/>
      <c r="I189" s="204"/>
      <c r="J189" s="207"/>
      <c r="K189" s="207"/>
      <c r="L189" s="207"/>
      <c r="M189" s="207"/>
      <c r="N189" s="207"/>
      <c r="O189" s="207"/>
      <c r="P189" s="207"/>
      <c r="Q189" s="207"/>
      <c r="R189" s="210"/>
      <c r="S189" s="210"/>
      <c r="T189" s="22"/>
      <c r="U189" s="23" t="s">
        <v>8</v>
      </c>
      <c r="V189" s="22"/>
      <c r="W189" s="217"/>
      <c r="X189" s="217"/>
      <c r="Y189" s="207"/>
      <c r="Z189" s="207"/>
      <c r="AA189" s="207"/>
      <c r="AB189" s="207"/>
      <c r="AC189" s="207"/>
      <c r="AD189" s="207"/>
      <c r="AE189" s="207"/>
      <c r="AF189" s="207"/>
      <c r="AG189" s="204"/>
      <c r="AH189" s="204"/>
      <c r="AI189" s="204"/>
      <c r="AJ189" s="290"/>
      <c r="AK189" s="290"/>
      <c r="AL189" s="290"/>
      <c r="AM189" s="290"/>
      <c r="AN189" s="291"/>
    </row>
    <row r="190" spans="2:40" ht="18" customHeight="1">
      <c r="B190" s="195">
        <v>2</v>
      </c>
      <c r="C190" s="196"/>
      <c r="D190" s="202">
        <v>0.40277777777777773</v>
      </c>
      <c r="E190" s="202">
        <v>0.4375</v>
      </c>
      <c r="F190" s="202"/>
      <c r="G190" s="204"/>
      <c r="H190" s="204"/>
      <c r="I190" s="204"/>
      <c r="J190" s="215" t="e">
        <f>D204</f>
        <v>#REF!</v>
      </c>
      <c r="K190" s="216"/>
      <c r="L190" s="216"/>
      <c r="M190" s="216"/>
      <c r="N190" s="216"/>
      <c r="O190" s="216"/>
      <c r="P190" s="216"/>
      <c r="Q190" s="216"/>
      <c r="R190" s="217" t="str">
        <f t="shared" ref="R190" si="92">IF(OR(T190="",T191=""),"",T190+T191)</f>
        <v/>
      </c>
      <c r="S190" s="210"/>
      <c r="T190" s="24"/>
      <c r="U190" s="25" t="s">
        <v>8</v>
      </c>
      <c r="V190" s="24"/>
      <c r="W190" s="217" t="str">
        <f t="shared" ref="W190" si="93">IF(OR(V190="",V191=""),"",V190+V191)</f>
        <v/>
      </c>
      <c r="X190" s="217"/>
      <c r="Y190" s="215" t="e">
        <f>D205</f>
        <v>#REF!</v>
      </c>
      <c r="Z190" s="216"/>
      <c r="AA190" s="216"/>
      <c r="AB190" s="216"/>
      <c r="AC190" s="216"/>
      <c r="AD190" s="216"/>
      <c r="AE190" s="216"/>
      <c r="AF190" s="216"/>
      <c r="AG190" s="204"/>
      <c r="AH190" s="204"/>
      <c r="AI190" s="204"/>
      <c r="AJ190" s="290" t="e">
        <f ca="1">DBCS(INDIRECT("組合せタイムスケジュール!d"&amp;(ROW())/2-89))</f>
        <v>#REF!</v>
      </c>
      <c r="AK190" s="290"/>
      <c r="AL190" s="290"/>
      <c r="AM190" s="290"/>
      <c r="AN190" s="291"/>
    </row>
    <row r="191" spans="2:40" ht="18" customHeight="1">
      <c r="B191" s="197"/>
      <c r="C191" s="198"/>
      <c r="D191" s="202"/>
      <c r="E191" s="202"/>
      <c r="F191" s="202"/>
      <c r="G191" s="204"/>
      <c r="H191" s="204"/>
      <c r="I191" s="204"/>
      <c r="J191" s="207"/>
      <c r="K191" s="207"/>
      <c r="L191" s="207"/>
      <c r="M191" s="207"/>
      <c r="N191" s="207"/>
      <c r="O191" s="207"/>
      <c r="P191" s="207"/>
      <c r="Q191" s="207"/>
      <c r="R191" s="210"/>
      <c r="S191" s="210"/>
      <c r="T191" s="22"/>
      <c r="U191" s="23" t="s">
        <v>8</v>
      </c>
      <c r="V191" s="22"/>
      <c r="W191" s="217"/>
      <c r="X191" s="217"/>
      <c r="Y191" s="207"/>
      <c r="Z191" s="207"/>
      <c r="AA191" s="207"/>
      <c r="AB191" s="207"/>
      <c r="AC191" s="207"/>
      <c r="AD191" s="207"/>
      <c r="AE191" s="207"/>
      <c r="AF191" s="207"/>
      <c r="AG191" s="204"/>
      <c r="AH191" s="204"/>
      <c r="AI191" s="204"/>
      <c r="AJ191" s="290"/>
      <c r="AK191" s="290"/>
      <c r="AL191" s="290"/>
      <c r="AM191" s="290"/>
      <c r="AN191" s="291"/>
    </row>
    <row r="192" spans="2:40" ht="18" customHeight="1">
      <c r="B192" s="195">
        <v>3</v>
      </c>
      <c r="C192" s="196"/>
      <c r="D192" s="202">
        <v>0.44444444444444442</v>
      </c>
      <c r="E192" s="202"/>
      <c r="F192" s="202"/>
      <c r="G192" s="204"/>
      <c r="H192" s="204"/>
      <c r="I192" s="204"/>
      <c r="J192" s="215" t="e">
        <f>D204</f>
        <v>#REF!</v>
      </c>
      <c r="K192" s="216"/>
      <c r="L192" s="216"/>
      <c r="M192" s="216"/>
      <c r="N192" s="216"/>
      <c r="O192" s="216"/>
      <c r="P192" s="216"/>
      <c r="Q192" s="216"/>
      <c r="R192" s="217" t="str">
        <f t="shared" ref="R192" si="94">IF(OR(T192="",T193=""),"",T192+T193)</f>
        <v/>
      </c>
      <c r="S192" s="210"/>
      <c r="T192" s="24"/>
      <c r="U192" s="25" t="s">
        <v>8</v>
      </c>
      <c r="V192" s="24"/>
      <c r="W192" s="217" t="str">
        <f t="shared" ref="W192" si="95">IF(OR(V192="",V193=""),"",V192+V193)</f>
        <v/>
      </c>
      <c r="X192" s="217"/>
      <c r="Y192" s="215" t="e">
        <f>D203</f>
        <v>#REF!</v>
      </c>
      <c r="Z192" s="216"/>
      <c r="AA192" s="216"/>
      <c r="AB192" s="216"/>
      <c r="AC192" s="216"/>
      <c r="AD192" s="216"/>
      <c r="AE192" s="216"/>
      <c r="AF192" s="216"/>
      <c r="AG192" s="204"/>
      <c r="AH192" s="204"/>
      <c r="AI192" s="204"/>
      <c r="AJ192" s="290" t="e">
        <f ca="1">DBCS(INDIRECT("組合せタイムスケジュール!d"&amp;(ROW())/2-89))</f>
        <v>#REF!</v>
      </c>
      <c r="AK192" s="290"/>
      <c r="AL192" s="290"/>
      <c r="AM192" s="290"/>
      <c r="AN192" s="291"/>
    </row>
    <row r="193" spans="2:41" ht="18" customHeight="1">
      <c r="B193" s="197"/>
      <c r="C193" s="198"/>
      <c r="D193" s="202"/>
      <c r="E193" s="202"/>
      <c r="F193" s="202"/>
      <c r="G193" s="204"/>
      <c r="H193" s="204"/>
      <c r="I193" s="204"/>
      <c r="J193" s="207"/>
      <c r="K193" s="207"/>
      <c r="L193" s="207"/>
      <c r="M193" s="207"/>
      <c r="N193" s="207"/>
      <c r="O193" s="207"/>
      <c r="P193" s="207"/>
      <c r="Q193" s="207"/>
      <c r="R193" s="210"/>
      <c r="S193" s="210"/>
      <c r="T193" s="22"/>
      <c r="U193" s="23" t="s">
        <v>8</v>
      </c>
      <c r="V193" s="22"/>
      <c r="W193" s="217"/>
      <c r="X193" s="217"/>
      <c r="Y193" s="207"/>
      <c r="Z193" s="207"/>
      <c r="AA193" s="207"/>
      <c r="AB193" s="207"/>
      <c r="AC193" s="207"/>
      <c r="AD193" s="207"/>
      <c r="AE193" s="207"/>
      <c r="AF193" s="207"/>
      <c r="AG193" s="204"/>
      <c r="AH193" s="204"/>
      <c r="AI193" s="204"/>
      <c r="AJ193" s="290"/>
      <c r="AK193" s="290"/>
      <c r="AL193" s="290"/>
      <c r="AM193" s="290"/>
      <c r="AN193" s="291"/>
    </row>
    <row r="194" spans="2:41" ht="18" customHeight="1">
      <c r="B194" s="195">
        <v>4</v>
      </c>
      <c r="C194" s="196"/>
      <c r="D194" s="202">
        <v>0.47222222222222227</v>
      </c>
      <c r="E194" s="202">
        <v>0.4375</v>
      </c>
      <c r="F194" s="202"/>
      <c r="G194" s="204"/>
      <c r="H194" s="204"/>
      <c r="I194" s="204"/>
      <c r="J194" s="215" t="e">
        <f>D202</f>
        <v>#REF!</v>
      </c>
      <c r="K194" s="216"/>
      <c r="L194" s="216"/>
      <c r="M194" s="216"/>
      <c r="N194" s="216"/>
      <c r="O194" s="216"/>
      <c r="P194" s="216"/>
      <c r="Q194" s="216"/>
      <c r="R194" s="217" t="str">
        <f t="shared" ref="R194" si="96">IF(OR(T194="",T195=""),"",T194+T195)</f>
        <v/>
      </c>
      <c r="S194" s="210"/>
      <c r="T194" s="24"/>
      <c r="U194" s="25" t="s">
        <v>8</v>
      </c>
      <c r="V194" s="24"/>
      <c r="W194" s="217" t="str">
        <f t="shared" ref="W194" si="97">IF(OR(V194="",V195=""),"",V194+V195)</f>
        <v/>
      </c>
      <c r="X194" s="217"/>
      <c r="Y194" s="215" t="e">
        <f>D205</f>
        <v>#REF!</v>
      </c>
      <c r="Z194" s="216"/>
      <c r="AA194" s="216"/>
      <c r="AB194" s="216"/>
      <c r="AC194" s="216"/>
      <c r="AD194" s="216"/>
      <c r="AE194" s="216"/>
      <c r="AF194" s="216"/>
      <c r="AG194" s="204"/>
      <c r="AH194" s="204"/>
      <c r="AI194" s="204"/>
      <c r="AJ194" s="290" t="e">
        <f ca="1">DBCS(INDIRECT("組合せタイムスケジュール!d"&amp;(ROW())/2-89))</f>
        <v>#REF!</v>
      </c>
      <c r="AK194" s="290"/>
      <c r="AL194" s="290"/>
      <c r="AM194" s="290"/>
      <c r="AN194" s="291"/>
    </row>
    <row r="195" spans="2:41" ht="18" customHeight="1">
      <c r="B195" s="197"/>
      <c r="C195" s="198"/>
      <c r="D195" s="202"/>
      <c r="E195" s="202"/>
      <c r="F195" s="202"/>
      <c r="G195" s="204"/>
      <c r="H195" s="204"/>
      <c r="I195" s="204"/>
      <c r="J195" s="207"/>
      <c r="K195" s="207"/>
      <c r="L195" s="207"/>
      <c r="M195" s="207"/>
      <c r="N195" s="207"/>
      <c r="O195" s="207"/>
      <c r="P195" s="207"/>
      <c r="Q195" s="207"/>
      <c r="R195" s="210"/>
      <c r="S195" s="210"/>
      <c r="T195" s="22"/>
      <c r="U195" s="23" t="s">
        <v>8</v>
      </c>
      <c r="V195" s="22"/>
      <c r="W195" s="217"/>
      <c r="X195" s="217"/>
      <c r="Y195" s="207"/>
      <c r="Z195" s="207"/>
      <c r="AA195" s="207"/>
      <c r="AB195" s="207"/>
      <c r="AC195" s="207"/>
      <c r="AD195" s="207"/>
      <c r="AE195" s="207"/>
      <c r="AF195" s="207"/>
      <c r="AG195" s="204"/>
      <c r="AH195" s="204"/>
      <c r="AI195" s="204"/>
      <c r="AJ195" s="290"/>
      <c r="AK195" s="290"/>
      <c r="AL195" s="290"/>
      <c r="AM195" s="290"/>
      <c r="AN195" s="291"/>
    </row>
    <row r="196" spans="2:41" ht="18" customHeight="1">
      <c r="B196" s="195">
        <v>5</v>
      </c>
      <c r="C196" s="196"/>
      <c r="D196" s="202">
        <v>0.51388888888888895</v>
      </c>
      <c r="E196" s="202">
        <v>0.4375</v>
      </c>
      <c r="F196" s="202"/>
      <c r="G196" s="204"/>
      <c r="H196" s="204"/>
      <c r="I196" s="204"/>
      <c r="J196" s="215" t="e">
        <f>D202</f>
        <v>#REF!</v>
      </c>
      <c r="K196" s="216"/>
      <c r="L196" s="216"/>
      <c r="M196" s="216"/>
      <c r="N196" s="216"/>
      <c r="O196" s="216"/>
      <c r="P196" s="216"/>
      <c r="Q196" s="216"/>
      <c r="R196" s="217" t="str">
        <f t="shared" ref="R196" si="98">IF(OR(T196="",T197=""),"",T196+T197)</f>
        <v/>
      </c>
      <c r="S196" s="210"/>
      <c r="T196" s="24"/>
      <c r="U196" s="25" t="s">
        <v>8</v>
      </c>
      <c r="V196" s="24"/>
      <c r="W196" s="217" t="str">
        <f t="shared" ref="W196" si="99">IF(OR(V196="",V197=""),"",V196+V197)</f>
        <v/>
      </c>
      <c r="X196" s="217"/>
      <c r="Y196" s="215" t="e">
        <f>D204</f>
        <v>#REF!</v>
      </c>
      <c r="Z196" s="216"/>
      <c r="AA196" s="216"/>
      <c r="AB196" s="216"/>
      <c r="AC196" s="216"/>
      <c r="AD196" s="216"/>
      <c r="AE196" s="216"/>
      <c r="AF196" s="216"/>
      <c r="AG196" s="204"/>
      <c r="AH196" s="204"/>
      <c r="AI196" s="204"/>
      <c r="AJ196" s="290" t="e">
        <f ca="1">DBCS(INDIRECT("組合せタイムスケジュール!d"&amp;(ROW())/2-89))</f>
        <v>#REF!</v>
      </c>
      <c r="AK196" s="290"/>
      <c r="AL196" s="290"/>
      <c r="AM196" s="290"/>
      <c r="AN196" s="291"/>
    </row>
    <row r="197" spans="2:41" ht="18" customHeight="1">
      <c r="B197" s="197"/>
      <c r="C197" s="198"/>
      <c r="D197" s="202"/>
      <c r="E197" s="202"/>
      <c r="F197" s="202"/>
      <c r="G197" s="204"/>
      <c r="H197" s="204"/>
      <c r="I197" s="204"/>
      <c r="J197" s="207"/>
      <c r="K197" s="207"/>
      <c r="L197" s="207"/>
      <c r="M197" s="207"/>
      <c r="N197" s="207"/>
      <c r="O197" s="207"/>
      <c r="P197" s="207"/>
      <c r="Q197" s="207"/>
      <c r="R197" s="210"/>
      <c r="S197" s="210"/>
      <c r="T197" s="22"/>
      <c r="U197" s="23" t="s">
        <v>8</v>
      </c>
      <c r="V197" s="22"/>
      <c r="W197" s="217"/>
      <c r="X197" s="217"/>
      <c r="Y197" s="207"/>
      <c r="Z197" s="207"/>
      <c r="AA197" s="207"/>
      <c r="AB197" s="207"/>
      <c r="AC197" s="207"/>
      <c r="AD197" s="207"/>
      <c r="AE197" s="207"/>
      <c r="AF197" s="207"/>
      <c r="AG197" s="204"/>
      <c r="AH197" s="204"/>
      <c r="AI197" s="204"/>
      <c r="AJ197" s="290"/>
      <c r="AK197" s="290"/>
      <c r="AL197" s="290"/>
      <c r="AM197" s="290"/>
      <c r="AN197" s="291"/>
    </row>
    <row r="198" spans="2:41" ht="18" customHeight="1">
      <c r="B198" s="195">
        <v>6</v>
      </c>
      <c r="C198" s="196"/>
      <c r="D198" s="202">
        <v>0.54166666666666663</v>
      </c>
      <c r="E198" s="202">
        <v>0.4375</v>
      </c>
      <c r="F198" s="202"/>
      <c r="G198" s="204"/>
      <c r="H198" s="204"/>
      <c r="I198" s="204"/>
      <c r="J198" s="215" t="e">
        <f>D203</f>
        <v>#REF!</v>
      </c>
      <c r="K198" s="216"/>
      <c r="L198" s="216"/>
      <c r="M198" s="216"/>
      <c r="N198" s="216"/>
      <c r="O198" s="216"/>
      <c r="P198" s="216"/>
      <c r="Q198" s="216"/>
      <c r="R198" s="217" t="str">
        <f t="shared" ref="R198" si="100">IF(OR(T198="",T199=""),"",T198+T199)</f>
        <v/>
      </c>
      <c r="S198" s="210"/>
      <c r="T198" s="24"/>
      <c r="U198" s="25" t="s">
        <v>8</v>
      </c>
      <c r="V198" s="24"/>
      <c r="W198" s="217" t="str">
        <f t="shared" ref="W198" si="101">IF(OR(V198="",V199=""),"",V198+V199)</f>
        <v/>
      </c>
      <c r="X198" s="217"/>
      <c r="Y198" s="215" t="e">
        <f>D205</f>
        <v>#REF!</v>
      </c>
      <c r="Z198" s="216"/>
      <c r="AA198" s="216"/>
      <c r="AB198" s="216"/>
      <c r="AC198" s="216"/>
      <c r="AD198" s="216"/>
      <c r="AE198" s="216"/>
      <c r="AF198" s="216"/>
      <c r="AG198" s="204"/>
      <c r="AH198" s="204"/>
      <c r="AI198" s="204"/>
      <c r="AJ198" s="290" t="e">
        <f ca="1">DBCS(INDIRECT("組合せタイムスケジュール!d"&amp;(ROW())/2-89))</f>
        <v>#REF!</v>
      </c>
      <c r="AK198" s="290"/>
      <c r="AL198" s="290"/>
      <c r="AM198" s="290"/>
      <c r="AN198" s="291"/>
    </row>
    <row r="199" spans="2:41" ht="18" customHeight="1" thickBot="1">
      <c r="B199" s="213"/>
      <c r="C199" s="214"/>
      <c r="D199" s="221"/>
      <c r="E199" s="221"/>
      <c r="F199" s="221"/>
      <c r="G199" s="218"/>
      <c r="H199" s="218"/>
      <c r="I199" s="218"/>
      <c r="J199" s="222"/>
      <c r="K199" s="222"/>
      <c r="L199" s="222"/>
      <c r="M199" s="222"/>
      <c r="N199" s="222"/>
      <c r="O199" s="222"/>
      <c r="P199" s="222"/>
      <c r="Q199" s="222"/>
      <c r="R199" s="223"/>
      <c r="S199" s="223"/>
      <c r="T199" s="26"/>
      <c r="U199" s="27" t="s">
        <v>8</v>
      </c>
      <c r="V199" s="26"/>
      <c r="W199" s="224"/>
      <c r="X199" s="224"/>
      <c r="Y199" s="222"/>
      <c r="Z199" s="222"/>
      <c r="AA199" s="222"/>
      <c r="AB199" s="222"/>
      <c r="AC199" s="222"/>
      <c r="AD199" s="222"/>
      <c r="AE199" s="222"/>
      <c r="AF199" s="222"/>
      <c r="AG199" s="218"/>
      <c r="AH199" s="218"/>
      <c r="AI199" s="218"/>
      <c r="AJ199" s="292"/>
      <c r="AK199" s="292"/>
      <c r="AL199" s="292"/>
      <c r="AM199" s="292"/>
      <c r="AN199" s="293"/>
    </row>
    <row r="200" spans="2:41" ht="18" customHeight="1" thickBot="1">
      <c r="D200" s="4"/>
      <c r="E200" s="4"/>
    </row>
    <row r="201" spans="2:41" ht="24" customHeight="1" thickBot="1">
      <c r="B201" s="269" t="s">
        <v>29</v>
      </c>
      <c r="C201" s="270"/>
      <c r="D201" s="270"/>
      <c r="E201" s="270"/>
      <c r="F201" s="270"/>
      <c r="G201" s="270"/>
      <c r="H201" s="270"/>
      <c r="I201" s="270"/>
      <c r="J201" s="270"/>
      <c r="K201" s="270"/>
      <c r="L201" s="271"/>
      <c r="M201" s="225" t="e">
        <f>D202</f>
        <v>#REF!</v>
      </c>
      <c r="N201" s="225"/>
      <c r="O201" s="225"/>
      <c r="P201" s="225"/>
      <c r="Q201" s="225"/>
      <c r="R201" s="225" t="e">
        <f>D203</f>
        <v>#REF!</v>
      </c>
      <c r="S201" s="225"/>
      <c r="T201" s="225"/>
      <c r="U201" s="225"/>
      <c r="V201" s="225"/>
      <c r="W201" s="225" t="e">
        <f>D204</f>
        <v>#REF!</v>
      </c>
      <c r="X201" s="225"/>
      <c r="Y201" s="225"/>
      <c r="Z201" s="225"/>
      <c r="AA201" s="225"/>
      <c r="AB201" s="225" t="e">
        <f>D205</f>
        <v>#REF!</v>
      </c>
      <c r="AC201" s="225"/>
      <c r="AD201" s="225"/>
      <c r="AE201" s="225"/>
      <c r="AF201" s="225"/>
      <c r="AG201" s="244" t="s">
        <v>19</v>
      </c>
      <c r="AH201" s="244"/>
      <c r="AI201" s="244" t="s">
        <v>21</v>
      </c>
      <c r="AJ201" s="244"/>
      <c r="AK201" s="244" t="s">
        <v>20</v>
      </c>
      <c r="AL201" s="244"/>
      <c r="AM201" s="244" t="s">
        <v>22</v>
      </c>
      <c r="AN201" s="245"/>
    </row>
    <row r="202" spans="2:41" ht="24" customHeight="1">
      <c r="B202" s="316">
        <v>1</v>
      </c>
      <c r="C202" s="317"/>
      <c r="D202" s="350" t="e">
        <f>VLOOKUP(B202,'５月２２日'!#REF!,1*$AQ$1+1,FALSE)</f>
        <v>#REF!</v>
      </c>
      <c r="E202" s="350"/>
      <c r="F202" s="350"/>
      <c r="G202" s="350"/>
      <c r="H202" s="350"/>
      <c r="I202" s="350"/>
      <c r="J202" s="350"/>
      <c r="K202" s="350"/>
      <c r="L202" s="350"/>
      <c r="M202" s="47"/>
      <c r="N202" s="48"/>
      <c r="O202" s="48"/>
      <c r="P202" s="49"/>
      <c r="Q202" s="50"/>
      <c r="R202" s="318" t="str">
        <f>IF(OR(T202="",V202=""),IF(T202&gt;V202,"〇",IF(T202&lt;V202,"●",IF(T202=V202,"△"))))</f>
        <v>△</v>
      </c>
      <c r="S202" s="319"/>
      <c r="T202" s="51" t="str">
        <f>R188</f>
        <v/>
      </c>
      <c r="U202" s="52" t="s">
        <v>18</v>
      </c>
      <c r="V202" s="53" t="str">
        <f>W188</f>
        <v/>
      </c>
      <c r="W202" s="318" t="str">
        <f>IF(OR(Y202="",AA202=""),IF(Y202&gt;AA202,"〇",IF(Y202&lt;AA202,"●",IF(Y202=AA202,"△"))))</f>
        <v>△</v>
      </c>
      <c r="X202" s="319"/>
      <c r="Y202" s="51" t="str">
        <f>R196</f>
        <v/>
      </c>
      <c r="Z202" s="52" t="s">
        <v>18</v>
      </c>
      <c r="AA202" s="53" t="str">
        <f>W196</f>
        <v/>
      </c>
      <c r="AB202" s="318" t="str">
        <f>IF(OR(AD202="",AF202=""),IF(AD202&gt;AF202,"〇",IF(AD202&lt;AF202,"●",IF(AD202=AF202,"△"))))</f>
        <v>△</v>
      </c>
      <c r="AC202" s="319"/>
      <c r="AD202" s="51" t="str">
        <f>R194</f>
        <v/>
      </c>
      <c r="AE202" s="52" t="s">
        <v>18</v>
      </c>
      <c r="AF202" s="53" t="str">
        <f>W194</f>
        <v/>
      </c>
      <c r="AG202" s="203">
        <f>COUNTIF(M202:AF202,"〇")*3+COUNTIF(M202:AF202,"△")</f>
        <v>3</v>
      </c>
      <c r="AH202" s="203"/>
      <c r="AI202" s="320">
        <f>SUM(O202,T202,Y202,AD202)-SUM(Q202,V202,AA202,AF202)</f>
        <v>0</v>
      </c>
      <c r="AJ202" s="203"/>
      <c r="AK202" s="320">
        <f>SUM(O202,T202,Y202,AD202)</f>
        <v>0</v>
      </c>
      <c r="AL202" s="203"/>
      <c r="AM202" s="203">
        <f>RANK(AO202,$AO$202:$AO$205)</f>
        <v>1</v>
      </c>
      <c r="AN202" s="314"/>
      <c r="AO202" s="3">
        <f>AG202*10000+AI202*1000+AK202*100</f>
        <v>30000</v>
      </c>
    </row>
    <row r="203" spans="2:41" ht="24" customHeight="1">
      <c r="B203" s="185">
        <v>2</v>
      </c>
      <c r="C203" s="186"/>
      <c r="D203" s="301" t="e">
        <f>VLOOKUP(B203,'５月２２日'!#REF!,1*$AQ$1+1,FALSE)</f>
        <v>#REF!</v>
      </c>
      <c r="E203" s="301"/>
      <c r="F203" s="301"/>
      <c r="G203" s="301"/>
      <c r="H203" s="301"/>
      <c r="I203" s="301"/>
      <c r="J203" s="301"/>
      <c r="K203" s="301"/>
      <c r="L203" s="301"/>
      <c r="M203" s="253" t="str">
        <f>IF(OR(O203="",Q203=""),IF(O203&gt;Q203,"〇",IF(O203&lt;Q203,"●",IF(O203=Q203,"△"))))</f>
        <v>△</v>
      </c>
      <c r="N203" s="254"/>
      <c r="O203" s="18" t="str">
        <f>V202</f>
        <v/>
      </c>
      <c r="P203" s="28" t="s">
        <v>18</v>
      </c>
      <c r="Q203" s="19" t="str">
        <f>T202</f>
        <v/>
      </c>
      <c r="R203" s="8"/>
      <c r="S203" s="9"/>
      <c r="T203" s="9"/>
      <c r="U203" s="9"/>
      <c r="V203" s="10"/>
      <c r="W203" s="253" t="str">
        <f>IF(OR(Y203="",AA203=""),IF(Y203&gt;AA203,"〇",IF(Y203&lt;AA203,"●",IF(Y203=AA203,"△"))))</f>
        <v>△</v>
      </c>
      <c r="X203" s="254"/>
      <c r="Y203" s="18" t="str">
        <f>W192</f>
        <v/>
      </c>
      <c r="Z203" s="28" t="s">
        <v>18</v>
      </c>
      <c r="AA203" s="19" t="str">
        <f>R192</f>
        <v/>
      </c>
      <c r="AB203" s="253" t="str">
        <f>IF(OR(AD203="",AF203=""),IF(AD203&gt;AF203,"〇",IF(AD203&lt;AF203,"●",IF(AD203=AF203,"△"))))</f>
        <v>△</v>
      </c>
      <c r="AC203" s="254"/>
      <c r="AD203" s="18" t="str">
        <f>R198</f>
        <v/>
      </c>
      <c r="AE203" s="28" t="s">
        <v>18</v>
      </c>
      <c r="AF203" s="19" t="str">
        <f>W198</f>
        <v/>
      </c>
      <c r="AG203" s="204">
        <f t="shared" ref="AG203:AG205" si="102">COUNTIF(M203:AF203,"〇")*3+COUNTIF(M203:AF203,"△")</f>
        <v>3</v>
      </c>
      <c r="AH203" s="204"/>
      <c r="AI203" s="300">
        <f t="shared" ref="AI203:AI205" si="103">SUM(O203,T203,Y203,AD203)-SUM(Q203,V203,AA203,AF203)</f>
        <v>0</v>
      </c>
      <c r="AJ203" s="204"/>
      <c r="AK203" s="300">
        <f t="shared" ref="AK203:AK205" si="104">SUM(O203,T203,Y203,AD203)</f>
        <v>0</v>
      </c>
      <c r="AL203" s="204"/>
      <c r="AM203" s="204">
        <f t="shared" ref="AM203:AM205" si="105">RANK(AO203,$AO$202:$AO$205)</f>
        <v>1</v>
      </c>
      <c r="AN203" s="241"/>
      <c r="AO203" s="3">
        <f>AG203*10000+AI203*1000+AK203*100</f>
        <v>30000</v>
      </c>
    </row>
    <row r="204" spans="2:41" ht="24" customHeight="1">
      <c r="B204" s="185">
        <v>3</v>
      </c>
      <c r="C204" s="186"/>
      <c r="D204" s="301" t="e">
        <f>VLOOKUP(B204,'５月２２日'!#REF!,1*$AQ$1+1,FALSE)</f>
        <v>#REF!</v>
      </c>
      <c r="E204" s="301"/>
      <c r="F204" s="301"/>
      <c r="G204" s="301"/>
      <c r="H204" s="301"/>
      <c r="I204" s="301"/>
      <c r="J204" s="301"/>
      <c r="K204" s="301"/>
      <c r="L204" s="301"/>
      <c r="M204" s="253" t="str">
        <f>IF(OR(O204="",Q204=""),IF(O204&gt;Q204,"〇",IF(O204&lt;Q204,"●",IF(O204=Q204,"△"))))</f>
        <v>△</v>
      </c>
      <c r="N204" s="254"/>
      <c r="O204" s="18" t="str">
        <f>AA202</f>
        <v/>
      </c>
      <c r="P204" s="28" t="s">
        <v>18</v>
      </c>
      <c r="Q204" s="19" t="str">
        <f>Y202</f>
        <v/>
      </c>
      <c r="R204" s="253" t="str">
        <f>IF(OR(T204="",V204=""),IF(T204&gt;V204,"〇",IF(T204&lt;V204,"●",IF(T204=V204,"△"))))</f>
        <v>△</v>
      </c>
      <c r="S204" s="254"/>
      <c r="T204" s="18" t="str">
        <f>AA203</f>
        <v/>
      </c>
      <c r="U204" s="28" t="s">
        <v>18</v>
      </c>
      <c r="V204" s="19" t="str">
        <f>Y203</f>
        <v/>
      </c>
      <c r="W204" s="8"/>
      <c r="X204" s="9"/>
      <c r="Y204" s="9"/>
      <c r="Z204" s="9"/>
      <c r="AA204" s="10"/>
      <c r="AB204" s="253" t="str">
        <f>IF(OR(AD204="",AF204=""),IF(AD204&gt;AF204,"〇",IF(AD204&lt;AF204,"●",IF(AD204=AF204,"△"))))</f>
        <v>△</v>
      </c>
      <c r="AC204" s="254"/>
      <c r="AD204" s="18" t="str">
        <f>R190</f>
        <v/>
      </c>
      <c r="AE204" s="28" t="s">
        <v>18</v>
      </c>
      <c r="AF204" s="19" t="str">
        <f>W190</f>
        <v/>
      </c>
      <c r="AG204" s="204">
        <f t="shared" si="102"/>
        <v>3</v>
      </c>
      <c r="AH204" s="204"/>
      <c r="AI204" s="300">
        <f t="shared" si="103"/>
        <v>0</v>
      </c>
      <c r="AJ204" s="204"/>
      <c r="AK204" s="300">
        <f t="shared" si="104"/>
        <v>0</v>
      </c>
      <c r="AL204" s="204"/>
      <c r="AM204" s="204">
        <f t="shared" si="105"/>
        <v>1</v>
      </c>
      <c r="AN204" s="241"/>
      <c r="AO204" s="3">
        <f>AG204*10000+AI204*1000+AK204*100</f>
        <v>30000</v>
      </c>
    </row>
    <row r="205" spans="2:41" ht="24" customHeight="1" thickBot="1">
      <c r="B205" s="174">
        <v>4</v>
      </c>
      <c r="C205" s="175"/>
      <c r="D205" s="181" t="e">
        <f>VLOOKUP(B205,'５月２２日'!#REF!,1*$AQ$1+1,FALSE)</f>
        <v>#REF!</v>
      </c>
      <c r="E205" s="181"/>
      <c r="F205" s="181"/>
      <c r="G205" s="181"/>
      <c r="H205" s="181"/>
      <c r="I205" s="181"/>
      <c r="J205" s="181"/>
      <c r="K205" s="181"/>
      <c r="L205" s="181"/>
      <c r="M205" s="273" t="str">
        <f>IF(OR(O205="",Q205=""),IF(O205&gt;Q205,"〇",IF(O205&lt;Q205,"●",IF(O205=Q205,"△"))))</f>
        <v>△</v>
      </c>
      <c r="N205" s="277"/>
      <c r="O205" s="34" t="str">
        <f>AF202</f>
        <v/>
      </c>
      <c r="P205" s="35" t="s">
        <v>18</v>
      </c>
      <c r="Q205" s="36" t="str">
        <f>AD202</f>
        <v/>
      </c>
      <c r="R205" s="273" t="str">
        <f>IF(OR(T205="",V205=""),IF(T205&gt;V205,"〇",IF(T205&lt;V205,"●",IF(T205=V205,"△"))))</f>
        <v>△</v>
      </c>
      <c r="S205" s="277"/>
      <c r="T205" s="34" t="str">
        <f>AF204</f>
        <v/>
      </c>
      <c r="U205" s="35" t="s">
        <v>18</v>
      </c>
      <c r="V205" s="36" t="str">
        <f>AD203</f>
        <v/>
      </c>
      <c r="W205" s="273" t="str">
        <f>IF(OR(Y205="",AA205=""),IF(Y205&gt;AA205,"〇",IF(Y205&lt;AA205,"●",IF(Y205=AA205,"△"))))</f>
        <v>△</v>
      </c>
      <c r="X205" s="277"/>
      <c r="Y205" s="34" t="str">
        <f>AF204</f>
        <v/>
      </c>
      <c r="Z205" s="35" t="s">
        <v>18</v>
      </c>
      <c r="AA205" s="36" t="str">
        <f>AD204</f>
        <v/>
      </c>
      <c r="AB205" s="37"/>
      <c r="AC205" s="38"/>
      <c r="AD205" s="38"/>
      <c r="AE205" s="38"/>
      <c r="AF205" s="39"/>
      <c r="AG205" s="218">
        <f t="shared" si="102"/>
        <v>3</v>
      </c>
      <c r="AH205" s="218"/>
      <c r="AI205" s="272">
        <f t="shared" si="103"/>
        <v>0</v>
      </c>
      <c r="AJ205" s="218"/>
      <c r="AK205" s="272">
        <f t="shared" si="104"/>
        <v>0</v>
      </c>
      <c r="AL205" s="218"/>
      <c r="AM205" s="218">
        <f t="shared" si="105"/>
        <v>1</v>
      </c>
      <c r="AN205" s="243"/>
      <c r="AO205" s="3">
        <f>AG205*10000+AI205*1000+AK205*100</f>
        <v>30000</v>
      </c>
    </row>
    <row r="206" spans="2:41" ht="18" customHeight="1" thickBot="1">
      <c r="B206" s="4"/>
      <c r="C206" s="4"/>
      <c r="AN206" s="4"/>
    </row>
    <row r="207" spans="2:41" ht="24" customHeight="1" thickBot="1">
      <c r="C207" s="192" t="s">
        <v>9</v>
      </c>
      <c r="D207" s="193"/>
      <c r="E207" s="193"/>
      <c r="F207" s="193"/>
      <c r="G207" s="193"/>
      <c r="H207" s="193" t="s">
        <v>6</v>
      </c>
      <c r="I207" s="193"/>
      <c r="J207" s="193"/>
      <c r="K207" s="193"/>
      <c r="L207" s="193"/>
      <c r="M207" s="193"/>
      <c r="N207" s="193"/>
      <c r="O207" s="193"/>
      <c r="P207" s="193"/>
      <c r="Q207" s="193"/>
      <c r="R207" s="193" t="s">
        <v>10</v>
      </c>
      <c r="S207" s="193"/>
      <c r="T207" s="193"/>
      <c r="U207" s="193"/>
      <c r="V207" s="193"/>
      <c r="W207" s="193"/>
      <c r="X207" s="193"/>
      <c r="Y207" s="193"/>
      <c r="Z207" s="193"/>
      <c r="AA207" s="193" t="s">
        <v>11</v>
      </c>
      <c r="AB207" s="193"/>
      <c r="AC207" s="193"/>
      <c r="AD207" s="193" t="s">
        <v>12</v>
      </c>
      <c r="AE207" s="193"/>
      <c r="AF207" s="193"/>
      <c r="AG207" s="193"/>
      <c r="AH207" s="193"/>
      <c r="AI207" s="193"/>
      <c r="AJ207" s="193"/>
      <c r="AK207" s="193"/>
      <c r="AL207" s="193"/>
      <c r="AM207" s="194"/>
      <c r="AN207" s="4"/>
    </row>
    <row r="208" spans="2:41" ht="24" customHeight="1">
      <c r="C208" s="187" t="s">
        <v>13</v>
      </c>
      <c r="D208" s="188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  <c r="R208" s="188"/>
      <c r="S208" s="188"/>
      <c r="T208" s="188"/>
      <c r="U208" s="188"/>
      <c r="V208" s="188"/>
      <c r="W208" s="188"/>
      <c r="X208" s="188"/>
      <c r="Y208" s="188"/>
      <c r="Z208" s="188"/>
      <c r="AA208" s="189"/>
      <c r="AB208" s="189"/>
      <c r="AC208" s="189"/>
      <c r="AD208" s="190"/>
      <c r="AE208" s="190"/>
      <c r="AF208" s="190"/>
      <c r="AG208" s="190"/>
      <c r="AH208" s="190"/>
      <c r="AI208" s="190"/>
      <c r="AJ208" s="190"/>
      <c r="AK208" s="190"/>
      <c r="AL208" s="190"/>
      <c r="AM208" s="191"/>
      <c r="AN208" s="4"/>
    </row>
    <row r="209" spans="2:40" ht="24" customHeight="1">
      <c r="C209" s="296" t="s">
        <v>14</v>
      </c>
      <c r="D209" s="297"/>
      <c r="E209" s="297"/>
      <c r="F209" s="297"/>
      <c r="G209" s="297"/>
      <c r="H209" s="297"/>
      <c r="I209" s="297"/>
      <c r="J209" s="297"/>
      <c r="K209" s="297"/>
      <c r="L209" s="297"/>
      <c r="M209" s="297"/>
      <c r="N209" s="297"/>
      <c r="O209" s="297"/>
      <c r="P209" s="297"/>
      <c r="Q209" s="297"/>
      <c r="R209" s="297"/>
      <c r="S209" s="297"/>
      <c r="T209" s="297"/>
      <c r="U209" s="297"/>
      <c r="V209" s="297"/>
      <c r="W209" s="297"/>
      <c r="X209" s="297"/>
      <c r="Y209" s="297"/>
      <c r="Z209" s="297"/>
      <c r="AA209" s="297"/>
      <c r="AB209" s="297"/>
      <c r="AC209" s="297"/>
      <c r="AD209" s="298"/>
      <c r="AE209" s="298"/>
      <c r="AF209" s="298"/>
      <c r="AG209" s="298"/>
      <c r="AH209" s="298"/>
      <c r="AI209" s="298"/>
      <c r="AJ209" s="298"/>
      <c r="AK209" s="298"/>
      <c r="AL209" s="298"/>
      <c r="AM209" s="299"/>
      <c r="AN209" s="4"/>
    </row>
    <row r="210" spans="2:40" ht="24" customHeight="1" thickBot="1">
      <c r="C210" s="168" t="s">
        <v>14</v>
      </c>
      <c r="D210" s="169"/>
      <c r="E210" s="169"/>
      <c r="F210" s="169"/>
      <c r="G210" s="169"/>
      <c r="H210" s="169"/>
      <c r="I210" s="169"/>
      <c r="J210" s="169"/>
      <c r="K210" s="169"/>
      <c r="L210" s="169"/>
      <c r="M210" s="169"/>
      <c r="N210" s="169"/>
      <c r="O210" s="169"/>
      <c r="P210" s="169"/>
      <c r="Q210" s="169"/>
      <c r="R210" s="169"/>
      <c r="S210" s="169"/>
      <c r="T210" s="169"/>
      <c r="U210" s="169"/>
      <c r="V210" s="169"/>
      <c r="W210" s="169"/>
      <c r="X210" s="169"/>
      <c r="Y210" s="169"/>
      <c r="Z210" s="169"/>
      <c r="AA210" s="169"/>
      <c r="AB210" s="169"/>
      <c r="AC210" s="169"/>
      <c r="AD210" s="170"/>
      <c r="AE210" s="170"/>
      <c r="AF210" s="170"/>
      <c r="AG210" s="170"/>
      <c r="AH210" s="170"/>
      <c r="AI210" s="170"/>
      <c r="AJ210" s="170"/>
      <c r="AK210" s="170"/>
      <c r="AL210" s="170"/>
      <c r="AM210" s="171"/>
    </row>
    <row r="211" spans="2:40" ht="18" customHeight="1">
      <c r="B211" s="240" t="s">
        <v>15</v>
      </c>
      <c r="C211" s="240"/>
      <c r="D211" s="240"/>
      <c r="E211" s="240"/>
      <c r="F211" s="240"/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240"/>
      <c r="R211" s="240"/>
      <c r="S211" s="240"/>
      <c r="T211" s="240"/>
      <c r="U211" s="240"/>
      <c r="V211" s="240"/>
      <c r="W211" s="240"/>
      <c r="X211" s="240"/>
      <c r="Y211" s="240"/>
      <c r="Z211" s="240"/>
      <c r="AA211" s="240"/>
      <c r="AB211" s="240"/>
      <c r="AC211" s="240"/>
      <c r="AD211" s="240"/>
      <c r="AE211" s="240"/>
      <c r="AF211" s="240"/>
      <c r="AG211" s="240"/>
      <c r="AH211" s="240"/>
      <c r="AI211" s="240"/>
      <c r="AJ211" s="240"/>
      <c r="AK211" s="240"/>
      <c r="AL211" s="240"/>
      <c r="AM211" s="240"/>
      <c r="AN211" s="240"/>
    </row>
    <row r="212" spans="2:40" ht="18" customHeight="1">
      <c r="B212" s="240"/>
      <c r="C212" s="240"/>
      <c r="D212" s="240"/>
      <c r="E212" s="240"/>
      <c r="F212" s="240"/>
      <c r="G212" s="240"/>
      <c r="H212" s="240"/>
      <c r="I212" s="240"/>
      <c r="J212" s="240"/>
      <c r="K212" s="240"/>
      <c r="L212" s="240"/>
      <c r="M212" s="240"/>
      <c r="N212" s="240"/>
      <c r="O212" s="240"/>
      <c r="P212" s="240"/>
      <c r="Q212" s="240"/>
      <c r="R212" s="240"/>
      <c r="S212" s="240"/>
      <c r="T212" s="240"/>
      <c r="U212" s="240"/>
      <c r="V212" s="240"/>
      <c r="W212" s="240"/>
      <c r="X212" s="240"/>
      <c r="Y212" s="240"/>
      <c r="Z212" s="240"/>
      <c r="AA212" s="240"/>
      <c r="AB212" s="240"/>
      <c r="AC212" s="240"/>
      <c r="AD212" s="240"/>
      <c r="AE212" s="240"/>
      <c r="AF212" s="240"/>
      <c r="AG212" s="240"/>
      <c r="AH212" s="240"/>
      <c r="AI212" s="240"/>
      <c r="AJ212" s="240"/>
      <c r="AK212" s="240"/>
      <c r="AL212" s="240"/>
      <c r="AM212" s="240"/>
      <c r="AN212" s="240"/>
    </row>
    <row r="213" spans="2:40" ht="18" customHeight="1">
      <c r="C213" s="233" t="s">
        <v>57</v>
      </c>
      <c r="D213" s="233"/>
      <c r="E213" s="233"/>
      <c r="F213" s="233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</row>
    <row r="214" spans="2:40" ht="24" customHeight="1">
      <c r="C214" s="234" t="s">
        <v>1</v>
      </c>
      <c r="D214" s="234"/>
      <c r="E214" s="234"/>
      <c r="F214" s="234"/>
      <c r="G214" s="247">
        <f>'５月２２日'!J67</f>
        <v>0</v>
      </c>
      <c r="H214" s="247"/>
      <c r="I214" s="247"/>
      <c r="J214" s="247"/>
      <c r="K214" s="247"/>
      <c r="L214" s="247"/>
      <c r="M214" s="247"/>
      <c r="N214" s="247"/>
      <c r="O214" s="234" t="s">
        <v>0</v>
      </c>
      <c r="P214" s="234"/>
      <c r="Q214" s="234"/>
      <c r="R214" s="234"/>
      <c r="S214" s="235">
        <f>'５月２２日'!J73</f>
        <v>0</v>
      </c>
      <c r="T214" s="235"/>
      <c r="U214" s="235"/>
      <c r="V214" s="235"/>
      <c r="W214" s="235"/>
      <c r="X214" s="235"/>
      <c r="Y214" s="235"/>
      <c r="Z214" s="235"/>
      <c r="AA214" s="234" t="s">
        <v>4</v>
      </c>
      <c r="AB214" s="234"/>
      <c r="AC214" s="234"/>
      <c r="AD214" s="234"/>
      <c r="AE214" s="236">
        <f>AE34</f>
        <v>44304</v>
      </c>
      <c r="AF214" s="237"/>
      <c r="AG214" s="237"/>
      <c r="AH214" s="237"/>
      <c r="AI214" s="237"/>
      <c r="AJ214" s="237"/>
      <c r="AK214" s="237"/>
      <c r="AL214" s="238">
        <f>AE214</f>
        <v>44304</v>
      </c>
      <c r="AM214" s="239"/>
    </row>
    <row r="215" spans="2:40" ht="12" customHeight="1">
      <c r="U215" s="6"/>
    </row>
    <row r="216" spans="2:40" ht="18" customHeight="1" thickBot="1">
      <c r="B216" s="4" t="s">
        <v>16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</row>
    <row r="217" spans="2:40" ht="18" customHeight="1" thickBot="1">
      <c r="B217" s="246"/>
      <c r="C217" s="231"/>
      <c r="D217" s="230" t="s">
        <v>5</v>
      </c>
      <c r="E217" s="230"/>
      <c r="F217" s="230"/>
      <c r="G217" s="231" t="s">
        <v>39</v>
      </c>
      <c r="H217" s="231"/>
      <c r="I217" s="231"/>
      <c r="J217" s="230" t="s">
        <v>6</v>
      </c>
      <c r="K217" s="230"/>
      <c r="L217" s="230"/>
      <c r="M217" s="230"/>
      <c r="N217" s="230"/>
      <c r="O217" s="230"/>
      <c r="P217" s="230"/>
      <c r="Q217" s="230"/>
      <c r="R217" s="230" t="s">
        <v>40</v>
      </c>
      <c r="S217" s="230"/>
      <c r="T217" s="230"/>
      <c r="U217" s="230"/>
      <c r="V217" s="230"/>
      <c r="W217" s="230"/>
      <c r="X217" s="230"/>
      <c r="Y217" s="230" t="s">
        <v>6</v>
      </c>
      <c r="Z217" s="230"/>
      <c r="AA217" s="230"/>
      <c r="AB217" s="230"/>
      <c r="AC217" s="230"/>
      <c r="AD217" s="230"/>
      <c r="AE217" s="230"/>
      <c r="AF217" s="230"/>
      <c r="AG217" s="231" t="s">
        <v>39</v>
      </c>
      <c r="AH217" s="231"/>
      <c r="AI217" s="231"/>
      <c r="AJ217" s="231" t="s">
        <v>7</v>
      </c>
      <c r="AK217" s="231"/>
      <c r="AL217" s="231"/>
      <c r="AM217" s="231"/>
      <c r="AN217" s="232"/>
    </row>
    <row r="218" spans="2:40" ht="18" customHeight="1">
      <c r="B218" s="199">
        <v>1</v>
      </c>
      <c r="C218" s="200"/>
      <c r="D218" s="201">
        <v>0.375</v>
      </c>
      <c r="E218" s="201"/>
      <c r="F218" s="201"/>
      <c r="G218" s="203"/>
      <c r="H218" s="203"/>
      <c r="I218" s="203"/>
      <c r="J218" s="205" t="e">
        <f>D232</f>
        <v>#REF!</v>
      </c>
      <c r="K218" s="206"/>
      <c r="L218" s="206"/>
      <c r="M218" s="206"/>
      <c r="N218" s="206"/>
      <c r="O218" s="206"/>
      <c r="P218" s="206"/>
      <c r="Q218" s="206"/>
      <c r="R218" s="208" t="str">
        <f>IF(OR(T218="",T219=""),"",T218+T219)</f>
        <v/>
      </c>
      <c r="S218" s="209"/>
      <c r="T218" s="20"/>
      <c r="U218" s="21" t="s">
        <v>8</v>
      </c>
      <c r="V218" s="20"/>
      <c r="W218" s="208" t="str">
        <f>IF(OR(V218="",V219=""),"",V218+V219)</f>
        <v/>
      </c>
      <c r="X218" s="208"/>
      <c r="Y218" s="205" t="e">
        <f>D233</f>
        <v>#REF!</v>
      </c>
      <c r="Z218" s="206"/>
      <c r="AA218" s="206"/>
      <c r="AB218" s="206"/>
      <c r="AC218" s="206"/>
      <c r="AD218" s="206"/>
      <c r="AE218" s="206"/>
      <c r="AF218" s="206"/>
      <c r="AG218" s="203"/>
      <c r="AH218" s="203"/>
      <c r="AI218" s="203"/>
      <c r="AJ218" s="294" t="e">
        <f ca="1">DBCS(INDIRECT("組合せタイムスケジュール!d"&amp;(ROW())/2-104))</f>
        <v>#REF!</v>
      </c>
      <c r="AK218" s="294"/>
      <c r="AL218" s="294"/>
      <c r="AM218" s="294"/>
      <c r="AN218" s="295"/>
    </row>
    <row r="219" spans="2:40" ht="18" customHeight="1">
      <c r="B219" s="197"/>
      <c r="C219" s="198"/>
      <c r="D219" s="202"/>
      <c r="E219" s="202"/>
      <c r="F219" s="202"/>
      <c r="G219" s="204"/>
      <c r="H219" s="204"/>
      <c r="I219" s="204"/>
      <c r="J219" s="207"/>
      <c r="K219" s="207"/>
      <c r="L219" s="207"/>
      <c r="M219" s="207"/>
      <c r="N219" s="207"/>
      <c r="O219" s="207"/>
      <c r="P219" s="207"/>
      <c r="Q219" s="207"/>
      <c r="R219" s="210"/>
      <c r="S219" s="210"/>
      <c r="T219" s="22"/>
      <c r="U219" s="23" t="s">
        <v>8</v>
      </c>
      <c r="V219" s="22"/>
      <c r="W219" s="217"/>
      <c r="X219" s="217"/>
      <c r="Y219" s="207"/>
      <c r="Z219" s="207"/>
      <c r="AA219" s="207"/>
      <c r="AB219" s="207"/>
      <c r="AC219" s="207"/>
      <c r="AD219" s="207"/>
      <c r="AE219" s="207"/>
      <c r="AF219" s="207"/>
      <c r="AG219" s="204"/>
      <c r="AH219" s="204"/>
      <c r="AI219" s="204"/>
      <c r="AJ219" s="290"/>
      <c r="AK219" s="290"/>
      <c r="AL219" s="290"/>
      <c r="AM219" s="290"/>
      <c r="AN219" s="291"/>
    </row>
    <row r="220" spans="2:40" ht="18" customHeight="1">
      <c r="B220" s="195">
        <v>2</v>
      </c>
      <c r="C220" s="196"/>
      <c r="D220" s="202">
        <v>0.40277777777777773</v>
      </c>
      <c r="E220" s="202">
        <v>0.4375</v>
      </c>
      <c r="F220" s="202"/>
      <c r="G220" s="204"/>
      <c r="H220" s="204"/>
      <c r="I220" s="204"/>
      <c r="J220" s="215" t="e">
        <f>D234</f>
        <v>#REF!</v>
      </c>
      <c r="K220" s="216"/>
      <c r="L220" s="216"/>
      <c r="M220" s="216"/>
      <c r="N220" s="216"/>
      <c r="O220" s="216"/>
      <c r="P220" s="216"/>
      <c r="Q220" s="216"/>
      <c r="R220" s="217" t="str">
        <f t="shared" ref="R220" si="106">IF(OR(T220="",T221=""),"",T220+T221)</f>
        <v/>
      </c>
      <c r="S220" s="210"/>
      <c r="T220" s="24"/>
      <c r="U220" s="25" t="s">
        <v>8</v>
      </c>
      <c r="V220" s="24"/>
      <c r="W220" s="217" t="str">
        <f t="shared" ref="W220" si="107">IF(OR(V220="",V221=""),"",V220+V221)</f>
        <v/>
      </c>
      <c r="X220" s="217"/>
      <c r="Y220" s="215" t="e">
        <f>D235</f>
        <v>#REF!</v>
      </c>
      <c r="Z220" s="216"/>
      <c r="AA220" s="216"/>
      <c r="AB220" s="216"/>
      <c r="AC220" s="216"/>
      <c r="AD220" s="216"/>
      <c r="AE220" s="216"/>
      <c r="AF220" s="216"/>
      <c r="AG220" s="204"/>
      <c r="AH220" s="204"/>
      <c r="AI220" s="204"/>
      <c r="AJ220" s="290" t="e">
        <f ca="1">DBCS(INDIRECT("組合せタイムスケジュール!d"&amp;(ROW())/2-104))</f>
        <v>#REF!</v>
      </c>
      <c r="AK220" s="290"/>
      <c r="AL220" s="290"/>
      <c r="AM220" s="290"/>
      <c r="AN220" s="291"/>
    </row>
    <row r="221" spans="2:40" ht="18" customHeight="1">
      <c r="B221" s="197"/>
      <c r="C221" s="198"/>
      <c r="D221" s="202"/>
      <c r="E221" s="202"/>
      <c r="F221" s="202"/>
      <c r="G221" s="204"/>
      <c r="H221" s="204"/>
      <c r="I221" s="204"/>
      <c r="J221" s="207"/>
      <c r="K221" s="207"/>
      <c r="L221" s="207"/>
      <c r="M221" s="207"/>
      <c r="N221" s="207"/>
      <c r="O221" s="207"/>
      <c r="P221" s="207"/>
      <c r="Q221" s="207"/>
      <c r="R221" s="210"/>
      <c r="S221" s="210"/>
      <c r="T221" s="22"/>
      <c r="U221" s="23" t="s">
        <v>8</v>
      </c>
      <c r="V221" s="22"/>
      <c r="W221" s="217"/>
      <c r="X221" s="217"/>
      <c r="Y221" s="207"/>
      <c r="Z221" s="207"/>
      <c r="AA221" s="207"/>
      <c r="AB221" s="207"/>
      <c r="AC221" s="207"/>
      <c r="AD221" s="207"/>
      <c r="AE221" s="207"/>
      <c r="AF221" s="207"/>
      <c r="AG221" s="204"/>
      <c r="AH221" s="204"/>
      <c r="AI221" s="204"/>
      <c r="AJ221" s="290"/>
      <c r="AK221" s="290"/>
      <c r="AL221" s="290"/>
      <c r="AM221" s="290"/>
      <c r="AN221" s="291"/>
    </row>
    <row r="222" spans="2:40" ht="18" customHeight="1">
      <c r="B222" s="195">
        <v>3</v>
      </c>
      <c r="C222" s="196"/>
      <c r="D222" s="202">
        <v>0.44444444444444442</v>
      </c>
      <c r="E222" s="202"/>
      <c r="F222" s="202"/>
      <c r="G222" s="204"/>
      <c r="H222" s="204"/>
      <c r="I222" s="204"/>
      <c r="J222" s="215" t="e">
        <f>D234</f>
        <v>#REF!</v>
      </c>
      <c r="K222" s="216"/>
      <c r="L222" s="216"/>
      <c r="M222" s="216"/>
      <c r="N222" s="216"/>
      <c r="O222" s="216"/>
      <c r="P222" s="216"/>
      <c r="Q222" s="216"/>
      <c r="R222" s="217" t="str">
        <f t="shared" ref="R222" si="108">IF(OR(T222="",T223=""),"",T222+T223)</f>
        <v/>
      </c>
      <c r="S222" s="210"/>
      <c r="T222" s="24"/>
      <c r="U222" s="25" t="s">
        <v>8</v>
      </c>
      <c r="V222" s="24"/>
      <c r="W222" s="217" t="str">
        <f t="shared" ref="W222" si="109">IF(OR(V222="",V223=""),"",V222+V223)</f>
        <v/>
      </c>
      <c r="X222" s="217"/>
      <c r="Y222" s="215" t="e">
        <f>D233</f>
        <v>#REF!</v>
      </c>
      <c r="Z222" s="216"/>
      <c r="AA222" s="216"/>
      <c r="AB222" s="216"/>
      <c r="AC222" s="216"/>
      <c r="AD222" s="216"/>
      <c r="AE222" s="216"/>
      <c r="AF222" s="216"/>
      <c r="AG222" s="204"/>
      <c r="AH222" s="204"/>
      <c r="AI222" s="204"/>
      <c r="AJ222" s="290" t="e">
        <f ca="1">DBCS(INDIRECT("組合せタイムスケジュール!d"&amp;(ROW())/2-104))</f>
        <v>#REF!</v>
      </c>
      <c r="AK222" s="290"/>
      <c r="AL222" s="290"/>
      <c r="AM222" s="290"/>
      <c r="AN222" s="291"/>
    </row>
    <row r="223" spans="2:40" ht="18" customHeight="1">
      <c r="B223" s="197"/>
      <c r="C223" s="198"/>
      <c r="D223" s="202"/>
      <c r="E223" s="202"/>
      <c r="F223" s="202"/>
      <c r="G223" s="204"/>
      <c r="H223" s="204"/>
      <c r="I223" s="204"/>
      <c r="J223" s="207"/>
      <c r="K223" s="207"/>
      <c r="L223" s="207"/>
      <c r="M223" s="207"/>
      <c r="N223" s="207"/>
      <c r="O223" s="207"/>
      <c r="P223" s="207"/>
      <c r="Q223" s="207"/>
      <c r="R223" s="210"/>
      <c r="S223" s="210"/>
      <c r="T223" s="22"/>
      <c r="U223" s="23" t="s">
        <v>8</v>
      </c>
      <c r="V223" s="22"/>
      <c r="W223" s="217"/>
      <c r="X223" s="217"/>
      <c r="Y223" s="207"/>
      <c r="Z223" s="207"/>
      <c r="AA223" s="207"/>
      <c r="AB223" s="207"/>
      <c r="AC223" s="207"/>
      <c r="AD223" s="207"/>
      <c r="AE223" s="207"/>
      <c r="AF223" s="207"/>
      <c r="AG223" s="204"/>
      <c r="AH223" s="204"/>
      <c r="AI223" s="204"/>
      <c r="AJ223" s="290"/>
      <c r="AK223" s="290"/>
      <c r="AL223" s="290"/>
      <c r="AM223" s="290"/>
      <c r="AN223" s="291"/>
    </row>
    <row r="224" spans="2:40" ht="18" customHeight="1">
      <c r="B224" s="195">
        <v>4</v>
      </c>
      <c r="C224" s="196"/>
      <c r="D224" s="202">
        <v>0.47222222222222227</v>
      </c>
      <c r="E224" s="202">
        <v>0.4375</v>
      </c>
      <c r="F224" s="202"/>
      <c r="G224" s="204"/>
      <c r="H224" s="204"/>
      <c r="I224" s="204"/>
      <c r="J224" s="215" t="e">
        <f>D232</f>
        <v>#REF!</v>
      </c>
      <c r="K224" s="216"/>
      <c r="L224" s="216"/>
      <c r="M224" s="216"/>
      <c r="N224" s="216"/>
      <c r="O224" s="216"/>
      <c r="P224" s="216"/>
      <c r="Q224" s="216"/>
      <c r="R224" s="217" t="str">
        <f t="shared" ref="R224" si="110">IF(OR(T224="",T225=""),"",T224+T225)</f>
        <v/>
      </c>
      <c r="S224" s="210"/>
      <c r="T224" s="24"/>
      <c r="U224" s="25" t="s">
        <v>8</v>
      </c>
      <c r="V224" s="24"/>
      <c r="W224" s="217" t="str">
        <f t="shared" ref="W224" si="111">IF(OR(V224="",V225=""),"",V224+V225)</f>
        <v/>
      </c>
      <c r="X224" s="217"/>
      <c r="Y224" s="215" t="e">
        <f>D235</f>
        <v>#REF!</v>
      </c>
      <c r="Z224" s="216"/>
      <c r="AA224" s="216"/>
      <c r="AB224" s="216"/>
      <c r="AC224" s="216"/>
      <c r="AD224" s="216"/>
      <c r="AE224" s="216"/>
      <c r="AF224" s="216"/>
      <c r="AG224" s="204"/>
      <c r="AH224" s="204"/>
      <c r="AI224" s="204"/>
      <c r="AJ224" s="290" t="e">
        <f ca="1">DBCS(INDIRECT("組合せタイムスケジュール!d"&amp;(ROW())/2-104))</f>
        <v>#REF!</v>
      </c>
      <c r="AK224" s="290"/>
      <c r="AL224" s="290"/>
      <c r="AM224" s="290"/>
      <c r="AN224" s="291"/>
    </row>
    <row r="225" spans="2:41" ht="18" customHeight="1">
      <c r="B225" s="197"/>
      <c r="C225" s="198"/>
      <c r="D225" s="202"/>
      <c r="E225" s="202"/>
      <c r="F225" s="202"/>
      <c r="G225" s="204"/>
      <c r="H225" s="204"/>
      <c r="I225" s="204"/>
      <c r="J225" s="207"/>
      <c r="K225" s="207"/>
      <c r="L225" s="207"/>
      <c r="M225" s="207"/>
      <c r="N225" s="207"/>
      <c r="O225" s="207"/>
      <c r="P225" s="207"/>
      <c r="Q225" s="207"/>
      <c r="R225" s="210"/>
      <c r="S225" s="210"/>
      <c r="T225" s="22"/>
      <c r="U225" s="23" t="s">
        <v>8</v>
      </c>
      <c r="V225" s="22"/>
      <c r="W225" s="217"/>
      <c r="X225" s="217"/>
      <c r="Y225" s="207"/>
      <c r="Z225" s="207"/>
      <c r="AA225" s="207"/>
      <c r="AB225" s="207"/>
      <c r="AC225" s="207"/>
      <c r="AD225" s="207"/>
      <c r="AE225" s="207"/>
      <c r="AF225" s="207"/>
      <c r="AG225" s="204"/>
      <c r="AH225" s="204"/>
      <c r="AI225" s="204"/>
      <c r="AJ225" s="290"/>
      <c r="AK225" s="290"/>
      <c r="AL225" s="290"/>
      <c r="AM225" s="290"/>
      <c r="AN225" s="291"/>
    </row>
    <row r="226" spans="2:41" ht="18" customHeight="1">
      <c r="B226" s="195">
        <v>5</v>
      </c>
      <c r="C226" s="196"/>
      <c r="D226" s="202">
        <v>0.51388888888888895</v>
      </c>
      <c r="E226" s="202">
        <v>0.4375</v>
      </c>
      <c r="F226" s="202"/>
      <c r="G226" s="204"/>
      <c r="H226" s="204"/>
      <c r="I226" s="204"/>
      <c r="J226" s="215" t="e">
        <f>D232</f>
        <v>#REF!</v>
      </c>
      <c r="K226" s="216"/>
      <c r="L226" s="216"/>
      <c r="M226" s="216"/>
      <c r="N226" s="216"/>
      <c r="O226" s="216"/>
      <c r="P226" s="216"/>
      <c r="Q226" s="216"/>
      <c r="R226" s="217" t="str">
        <f t="shared" ref="R226" si="112">IF(OR(T226="",T227=""),"",T226+T227)</f>
        <v/>
      </c>
      <c r="S226" s="210"/>
      <c r="T226" s="24"/>
      <c r="U226" s="25" t="s">
        <v>8</v>
      </c>
      <c r="V226" s="24"/>
      <c r="W226" s="217" t="str">
        <f t="shared" ref="W226" si="113">IF(OR(V226="",V227=""),"",V226+V227)</f>
        <v/>
      </c>
      <c r="X226" s="217"/>
      <c r="Y226" s="215" t="e">
        <f>D234</f>
        <v>#REF!</v>
      </c>
      <c r="Z226" s="216"/>
      <c r="AA226" s="216"/>
      <c r="AB226" s="216"/>
      <c r="AC226" s="216"/>
      <c r="AD226" s="216"/>
      <c r="AE226" s="216"/>
      <c r="AF226" s="216"/>
      <c r="AG226" s="204"/>
      <c r="AH226" s="204"/>
      <c r="AI226" s="204"/>
      <c r="AJ226" s="290" t="e">
        <f ca="1">DBCS(INDIRECT("組合せタイムスケジュール!d"&amp;(ROW())/2-104))</f>
        <v>#REF!</v>
      </c>
      <c r="AK226" s="290"/>
      <c r="AL226" s="290"/>
      <c r="AM226" s="290"/>
      <c r="AN226" s="291"/>
    </row>
    <row r="227" spans="2:41" ht="18" customHeight="1">
      <c r="B227" s="197"/>
      <c r="C227" s="198"/>
      <c r="D227" s="202"/>
      <c r="E227" s="202"/>
      <c r="F227" s="202"/>
      <c r="G227" s="204"/>
      <c r="H227" s="204"/>
      <c r="I227" s="204"/>
      <c r="J227" s="207"/>
      <c r="K227" s="207"/>
      <c r="L227" s="207"/>
      <c r="M227" s="207"/>
      <c r="N227" s="207"/>
      <c r="O227" s="207"/>
      <c r="P227" s="207"/>
      <c r="Q227" s="207"/>
      <c r="R227" s="210"/>
      <c r="S227" s="210"/>
      <c r="T227" s="22"/>
      <c r="U227" s="23" t="s">
        <v>8</v>
      </c>
      <c r="V227" s="22"/>
      <c r="W227" s="217"/>
      <c r="X227" s="217"/>
      <c r="Y227" s="207"/>
      <c r="Z227" s="207"/>
      <c r="AA227" s="207"/>
      <c r="AB227" s="207"/>
      <c r="AC227" s="207"/>
      <c r="AD227" s="207"/>
      <c r="AE227" s="207"/>
      <c r="AF227" s="207"/>
      <c r="AG227" s="204"/>
      <c r="AH227" s="204"/>
      <c r="AI227" s="204"/>
      <c r="AJ227" s="290"/>
      <c r="AK227" s="290"/>
      <c r="AL227" s="290"/>
      <c r="AM227" s="290"/>
      <c r="AN227" s="291"/>
    </row>
    <row r="228" spans="2:41" ht="18" customHeight="1">
      <c r="B228" s="195">
        <v>6</v>
      </c>
      <c r="C228" s="196"/>
      <c r="D228" s="202">
        <v>0.54166666666666663</v>
      </c>
      <c r="E228" s="202">
        <v>0.4375</v>
      </c>
      <c r="F228" s="202"/>
      <c r="G228" s="204"/>
      <c r="H228" s="204"/>
      <c r="I228" s="204"/>
      <c r="J228" s="215" t="e">
        <f>D233</f>
        <v>#REF!</v>
      </c>
      <c r="K228" s="216"/>
      <c r="L228" s="216"/>
      <c r="M228" s="216"/>
      <c r="N228" s="216"/>
      <c r="O228" s="216"/>
      <c r="P228" s="216"/>
      <c r="Q228" s="216"/>
      <c r="R228" s="217" t="str">
        <f t="shared" ref="R228" si="114">IF(OR(T228="",T229=""),"",T228+T229)</f>
        <v/>
      </c>
      <c r="S228" s="210"/>
      <c r="T228" s="24"/>
      <c r="U228" s="25" t="s">
        <v>8</v>
      </c>
      <c r="V228" s="24"/>
      <c r="W228" s="217" t="str">
        <f t="shared" ref="W228" si="115">IF(OR(V228="",V229=""),"",V228+V229)</f>
        <v/>
      </c>
      <c r="X228" s="217"/>
      <c r="Y228" s="215" t="e">
        <f>D235</f>
        <v>#REF!</v>
      </c>
      <c r="Z228" s="216"/>
      <c r="AA228" s="216"/>
      <c r="AB228" s="216"/>
      <c r="AC228" s="216"/>
      <c r="AD228" s="216"/>
      <c r="AE228" s="216"/>
      <c r="AF228" s="216"/>
      <c r="AG228" s="204"/>
      <c r="AH228" s="204"/>
      <c r="AI228" s="204"/>
      <c r="AJ228" s="290" t="e">
        <f ca="1">DBCS(INDIRECT("組合せタイムスケジュール!d"&amp;(ROW())/2-104))</f>
        <v>#REF!</v>
      </c>
      <c r="AK228" s="290"/>
      <c r="AL228" s="290"/>
      <c r="AM228" s="290"/>
      <c r="AN228" s="291"/>
    </row>
    <row r="229" spans="2:41" ht="18" customHeight="1" thickBot="1">
      <c r="B229" s="213"/>
      <c r="C229" s="214"/>
      <c r="D229" s="221"/>
      <c r="E229" s="221"/>
      <c r="F229" s="221"/>
      <c r="G229" s="218"/>
      <c r="H229" s="218"/>
      <c r="I229" s="218"/>
      <c r="J229" s="222"/>
      <c r="K229" s="222"/>
      <c r="L229" s="222"/>
      <c r="M229" s="222"/>
      <c r="N229" s="222"/>
      <c r="O229" s="222"/>
      <c r="P229" s="222"/>
      <c r="Q229" s="222"/>
      <c r="R229" s="223"/>
      <c r="S229" s="223"/>
      <c r="T229" s="26"/>
      <c r="U229" s="27" t="s">
        <v>8</v>
      </c>
      <c r="V229" s="26"/>
      <c r="W229" s="224"/>
      <c r="X229" s="224"/>
      <c r="Y229" s="222"/>
      <c r="Z229" s="222"/>
      <c r="AA229" s="222"/>
      <c r="AB229" s="222"/>
      <c r="AC229" s="222"/>
      <c r="AD229" s="222"/>
      <c r="AE229" s="222"/>
      <c r="AF229" s="222"/>
      <c r="AG229" s="218"/>
      <c r="AH229" s="218"/>
      <c r="AI229" s="218"/>
      <c r="AJ229" s="292"/>
      <c r="AK229" s="292"/>
      <c r="AL229" s="292"/>
      <c r="AM229" s="292"/>
      <c r="AN229" s="293"/>
    </row>
    <row r="230" spans="2:41" ht="18" customHeight="1" thickBot="1">
      <c r="D230" s="4"/>
      <c r="E230" s="4"/>
    </row>
    <row r="231" spans="2:41" ht="24" customHeight="1" thickBot="1">
      <c r="B231" s="269" t="s">
        <v>57</v>
      </c>
      <c r="C231" s="270"/>
      <c r="D231" s="270"/>
      <c r="E231" s="270"/>
      <c r="F231" s="270"/>
      <c r="G231" s="270"/>
      <c r="H231" s="270"/>
      <c r="I231" s="270"/>
      <c r="J231" s="270"/>
      <c r="K231" s="270"/>
      <c r="L231" s="271"/>
      <c r="M231" s="225" t="e">
        <f>D232</f>
        <v>#REF!</v>
      </c>
      <c r="N231" s="225"/>
      <c r="O231" s="225"/>
      <c r="P231" s="225"/>
      <c r="Q231" s="225"/>
      <c r="R231" s="225" t="e">
        <f>D233</f>
        <v>#REF!</v>
      </c>
      <c r="S231" s="225"/>
      <c r="T231" s="225"/>
      <c r="U231" s="225"/>
      <c r="V231" s="225"/>
      <c r="W231" s="225" t="e">
        <f>D234</f>
        <v>#REF!</v>
      </c>
      <c r="X231" s="225"/>
      <c r="Y231" s="225"/>
      <c r="Z231" s="225"/>
      <c r="AA231" s="225"/>
      <c r="AB231" s="225" t="e">
        <f>D235</f>
        <v>#REF!</v>
      </c>
      <c r="AC231" s="225"/>
      <c r="AD231" s="225"/>
      <c r="AE231" s="225"/>
      <c r="AF231" s="225"/>
      <c r="AG231" s="244" t="s">
        <v>19</v>
      </c>
      <c r="AH231" s="244"/>
      <c r="AI231" s="244" t="s">
        <v>21</v>
      </c>
      <c r="AJ231" s="244"/>
      <c r="AK231" s="244" t="s">
        <v>20</v>
      </c>
      <c r="AL231" s="244"/>
      <c r="AM231" s="244" t="s">
        <v>22</v>
      </c>
      <c r="AN231" s="245"/>
    </row>
    <row r="232" spans="2:41" ht="24" customHeight="1">
      <c r="B232" s="316">
        <v>1</v>
      </c>
      <c r="C232" s="317"/>
      <c r="D232" s="176" t="e">
        <f>VLOOKUP(B232,'５月２２日'!#REF!,1*$AQ$1+1,FALSE)</f>
        <v>#REF!</v>
      </c>
      <c r="E232" s="176"/>
      <c r="F232" s="176"/>
      <c r="G232" s="176"/>
      <c r="H232" s="176"/>
      <c r="I232" s="176"/>
      <c r="J232" s="176"/>
      <c r="K232" s="176"/>
      <c r="L232" s="176"/>
      <c r="M232" s="47"/>
      <c r="N232" s="48"/>
      <c r="O232" s="48"/>
      <c r="P232" s="49"/>
      <c r="Q232" s="50"/>
      <c r="R232" s="318" t="str">
        <f>IF(OR(T232="",V232=""),IF(T232&gt;V232,"〇",IF(T232&lt;V232,"●",IF(T232=V232,"△"))))</f>
        <v>△</v>
      </c>
      <c r="S232" s="319"/>
      <c r="T232" s="51" t="str">
        <f>R218</f>
        <v/>
      </c>
      <c r="U232" s="52" t="s">
        <v>18</v>
      </c>
      <c r="V232" s="53" t="str">
        <f>W218</f>
        <v/>
      </c>
      <c r="W232" s="318" t="str">
        <f>IF(OR(Y232="",AA232=""),IF(Y232&gt;AA232,"〇",IF(Y232&lt;AA232,"●",IF(Y232=AA232,"△"))))</f>
        <v>△</v>
      </c>
      <c r="X232" s="319"/>
      <c r="Y232" s="51" t="str">
        <f>R226</f>
        <v/>
      </c>
      <c r="Z232" s="52" t="s">
        <v>18</v>
      </c>
      <c r="AA232" s="53" t="str">
        <f>W226</f>
        <v/>
      </c>
      <c r="AB232" s="318" t="str">
        <f>IF(OR(AD232="",AF232=""),IF(AD232&gt;AF232,"〇",IF(AD232&lt;AF232,"●",IF(AD232=AF232,"△"))))</f>
        <v>△</v>
      </c>
      <c r="AC232" s="319"/>
      <c r="AD232" s="51" t="str">
        <f>R224</f>
        <v/>
      </c>
      <c r="AE232" s="52" t="s">
        <v>18</v>
      </c>
      <c r="AF232" s="53" t="str">
        <f>W224</f>
        <v/>
      </c>
      <c r="AG232" s="203">
        <f>COUNTIF(M232:AF232,"〇")*3+COUNTIF(M232:AF232,"△")</f>
        <v>3</v>
      </c>
      <c r="AH232" s="203"/>
      <c r="AI232" s="320">
        <f>SUM(O232,T232,Y232,AD232)-SUM(Q232,V232,AA232,AF232)</f>
        <v>0</v>
      </c>
      <c r="AJ232" s="203"/>
      <c r="AK232" s="320">
        <f>SUM(O232,T232,Y232,AD232)</f>
        <v>0</v>
      </c>
      <c r="AL232" s="203"/>
      <c r="AM232" s="203">
        <f>RANK(AO232,$AO$232:$AO$235)</f>
        <v>1</v>
      </c>
      <c r="AN232" s="314"/>
      <c r="AO232" s="3">
        <f>AG232*10000+AI232*1000+AK232*100</f>
        <v>30000</v>
      </c>
    </row>
    <row r="233" spans="2:41" ht="24" customHeight="1">
      <c r="B233" s="185">
        <v>2</v>
      </c>
      <c r="C233" s="186"/>
      <c r="D233" s="176" t="e">
        <f>VLOOKUP(B233,'５月２２日'!#REF!,1*$AQ$1+1,FALSE)</f>
        <v>#REF!</v>
      </c>
      <c r="E233" s="176"/>
      <c r="F233" s="176"/>
      <c r="G233" s="176"/>
      <c r="H233" s="176"/>
      <c r="I233" s="176"/>
      <c r="J233" s="176"/>
      <c r="K233" s="176"/>
      <c r="L233" s="176"/>
      <c r="M233" s="253" t="str">
        <f>IF(OR(O233="",Q233=""),IF(O233&gt;Q233,"〇",IF(O233&lt;Q233,"●",IF(O233=Q233,"△"))))</f>
        <v>△</v>
      </c>
      <c r="N233" s="254"/>
      <c r="O233" s="18" t="str">
        <f>V232</f>
        <v/>
      </c>
      <c r="P233" s="28" t="s">
        <v>18</v>
      </c>
      <c r="Q233" s="19" t="str">
        <f>T232</f>
        <v/>
      </c>
      <c r="R233" s="8"/>
      <c r="S233" s="9"/>
      <c r="T233" s="9"/>
      <c r="U233" s="9"/>
      <c r="V233" s="10"/>
      <c r="W233" s="253" t="str">
        <f>IF(OR(Y233="",AA233=""),IF(Y233&gt;AA233,"〇",IF(Y233&lt;AA233,"●",IF(Y233=AA233,"△"))))</f>
        <v>△</v>
      </c>
      <c r="X233" s="254"/>
      <c r="Y233" s="18" t="str">
        <f>W222</f>
        <v/>
      </c>
      <c r="Z233" s="28" t="s">
        <v>18</v>
      </c>
      <c r="AA233" s="19" t="str">
        <f>R222</f>
        <v/>
      </c>
      <c r="AB233" s="253" t="str">
        <f>IF(OR(AD233="",AF233=""),IF(AD233&gt;AF233,"〇",IF(AD233&lt;AF233,"●",IF(AD233=AF233,"△"))))</f>
        <v>△</v>
      </c>
      <c r="AC233" s="254"/>
      <c r="AD233" s="18" t="str">
        <f>R228</f>
        <v/>
      </c>
      <c r="AE233" s="28" t="s">
        <v>18</v>
      </c>
      <c r="AF233" s="19" t="str">
        <f>W228</f>
        <v/>
      </c>
      <c r="AG233" s="204">
        <f t="shared" ref="AG233:AG235" si="116">COUNTIF(M233:AF233,"〇")*3+COUNTIF(M233:AF233,"△")</f>
        <v>3</v>
      </c>
      <c r="AH233" s="204"/>
      <c r="AI233" s="300">
        <f t="shared" ref="AI233:AI235" si="117">SUM(O233,T233,Y233,AD233)-SUM(Q233,V233,AA233,AF233)</f>
        <v>0</v>
      </c>
      <c r="AJ233" s="204"/>
      <c r="AK233" s="300">
        <f t="shared" ref="AK233:AK235" si="118">SUM(O233,T233,Y233,AD233)</f>
        <v>0</v>
      </c>
      <c r="AL233" s="204"/>
      <c r="AM233" s="204">
        <f t="shared" ref="AM233:AM235" si="119">RANK(AO233,$AO$232:$AO$235)</f>
        <v>1</v>
      </c>
      <c r="AN233" s="241"/>
      <c r="AO233" s="3">
        <f>AG233*10000+AI233*1000+AK233*100</f>
        <v>30000</v>
      </c>
    </row>
    <row r="234" spans="2:41" ht="24" customHeight="1">
      <c r="B234" s="185">
        <v>3</v>
      </c>
      <c r="C234" s="186"/>
      <c r="D234" s="176" t="e">
        <f>VLOOKUP(B234,'５月２２日'!#REF!,1*$AQ$1+1,FALSE)</f>
        <v>#REF!</v>
      </c>
      <c r="E234" s="176"/>
      <c r="F234" s="176"/>
      <c r="G234" s="176"/>
      <c r="H234" s="176"/>
      <c r="I234" s="176"/>
      <c r="J234" s="176"/>
      <c r="K234" s="176"/>
      <c r="L234" s="176"/>
      <c r="M234" s="253" t="str">
        <f>IF(OR(O234="",Q234=""),IF(O234&gt;Q234,"〇",IF(O234&lt;Q234,"●",IF(O234=Q234,"△"))))</f>
        <v>△</v>
      </c>
      <c r="N234" s="254"/>
      <c r="O234" s="18" t="str">
        <f>AA232</f>
        <v/>
      </c>
      <c r="P234" s="28" t="s">
        <v>18</v>
      </c>
      <c r="Q234" s="19" t="str">
        <f>Y232</f>
        <v/>
      </c>
      <c r="R234" s="253" t="str">
        <f>IF(OR(T234="",V234=""),IF(T234&gt;V234,"〇",IF(T234&lt;V234,"●",IF(T234=V234,"△"))))</f>
        <v>△</v>
      </c>
      <c r="S234" s="254"/>
      <c r="T234" s="18" t="str">
        <f>AA233</f>
        <v/>
      </c>
      <c r="U234" s="28" t="s">
        <v>18</v>
      </c>
      <c r="V234" s="19" t="str">
        <f>Y233</f>
        <v/>
      </c>
      <c r="W234" s="8"/>
      <c r="X234" s="9"/>
      <c r="Y234" s="9"/>
      <c r="Z234" s="9"/>
      <c r="AA234" s="10"/>
      <c r="AB234" s="253" t="str">
        <f>IF(OR(AD234="",AF234=""),IF(AD234&gt;AF234,"〇",IF(AD234&lt;AF234,"●",IF(AD234=AF234,"△"))))</f>
        <v>△</v>
      </c>
      <c r="AC234" s="254"/>
      <c r="AD234" s="18" t="str">
        <f>R220</f>
        <v/>
      </c>
      <c r="AE234" s="28" t="s">
        <v>18</v>
      </c>
      <c r="AF234" s="19" t="str">
        <f>W220</f>
        <v/>
      </c>
      <c r="AG234" s="204">
        <f t="shared" si="116"/>
        <v>3</v>
      </c>
      <c r="AH234" s="204"/>
      <c r="AI234" s="300">
        <f t="shared" si="117"/>
        <v>0</v>
      </c>
      <c r="AJ234" s="204"/>
      <c r="AK234" s="300">
        <f t="shared" si="118"/>
        <v>0</v>
      </c>
      <c r="AL234" s="204"/>
      <c r="AM234" s="204">
        <f t="shared" si="119"/>
        <v>1</v>
      </c>
      <c r="AN234" s="241"/>
      <c r="AO234" s="3">
        <f>AG234*10000+AI234*1000+AK234*100</f>
        <v>30000</v>
      </c>
    </row>
    <row r="235" spans="2:41" ht="24" customHeight="1" thickBot="1">
      <c r="B235" s="174">
        <v>4</v>
      </c>
      <c r="C235" s="175"/>
      <c r="D235" s="181" t="e">
        <f>VLOOKUP(B235,'５月２２日'!#REF!,1*$AQ$1+1,FALSE)</f>
        <v>#REF!</v>
      </c>
      <c r="E235" s="181"/>
      <c r="F235" s="181"/>
      <c r="G235" s="181"/>
      <c r="H235" s="181"/>
      <c r="I235" s="181"/>
      <c r="J235" s="181"/>
      <c r="K235" s="181"/>
      <c r="L235" s="181"/>
      <c r="M235" s="273" t="str">
        <f>IF(OR(O235="",Q235=""),IF(O235&gt;Q235,"〇",IF(O235&lt;Q235,"●",IF(O235=Q235,"△"))))</f>
        <v>△</v>
      </c>
      <c r="N235" s="277"/>
      <c r="O235" s="34" t="str">
        <f>AF232</f>
        <v/>
      </c>
      <c r="P235" s="35" t="s">
        <v>18</v>
      </c>
      <c r="Q235" s="36" t="str">
        <f>AD232</f>
        <v/>
      </c>
      <c r="R235" s="273" t="str">
        <f>IF(OR(T235="",V235=""),IF(T235&gt;V235,"〇",IF(T235&lt;V235,"●",IF(T235=V235,"△"))))</f>
        <v>△</v>
      </c>
      <c r="S235" s="277"/>
      <c r="T235" s="34" t="str">
        <f>AF234</f>
        <v/>
      </c>
      <c r="U235" s="35" t="s">
        <v>18</v>
      </c>
      <c r="V235" s="36" t="str">
        <f>AD233</f>
        <v/>
      </c>
      <c r="W235" s="273" t="str">
        <f>IF(OR(Y235="",AA235=""),IF(Y235&gt;AA235,"〇",IF(Y235&lt;AA235,"●",IF(Y235=AA235,"△"))))</f>
        <v>△</v>
      </c>
      <c r="X235" s="277"/>
      <c r="Y235" s="34" t="str">
        <f>AF234</f>
        <v/>
      </c>
      <c r="Z235" s="35" t="s">
        <v>18</v>
      </c>
      <c r="AA235" s="36" t="str">
        <f>AD234</f>
        <v/>
      </c>
      <c r="AB235" s="37"/>
      <c r="AC235" s="38"/>
      <c r="AD235" s="38"/>
      <c r="AE235" s="38"/>
      <c r="AF235" s="39"/>
      <c r="AG235" s="218">
        <f t="shared" si="116"/>
        <v>3</v>
      </c>
      <c r="AH235" s="218"/>
      <c r="AI235" s="272">
        <f t="shared" si="117"/>
        <v>0</v>
      </c>
      <c r="AJ235" s="218"/>
      <c r="AK235" s="272">
        <f t="shared" si="118"/>
        <v>0</v>
      </c>
      <c r="AL235" s="218"/>
      <c r="AM235" s="218">
        <f t="shared" si="119"/>
        <v>1</v>
      </c>
      <c r="AN235" s="243"/>
      <c r="AO235" s="3">
        <f>AG235*10000+AI235*1000+AK235*100</f>
        <v>30000</v>
      </c>
    </row>
    <row r="236" spans="2:41" ht="18" customHeight="1" thickBot="1">
      <c r="B236" s="4"/>
      <c r="C236" s="4"/>
      <c r="AN236" s="4"/>
    </row>
    <row r="237" spans="2:41" ht="24" customHeight="1" thickBot="1">
      <c r="C237" s="192" t="s">
        <v>9</v>
      </c>
      <c r="D237" s="193"/>
      <c r="E237" s="193"/>
      <c r="F237" s="193"/>
      <c r="G237" s="193"/>
      <c r="H237" s="193" t="s">
        <v>6</v>
      </c>
      <c r="I237" s="193"/>
      <c r="J237" s="193"/>
      <c r="K237" s="193"/>
      <c r="L237" s="193"/>
      <c r="M237" s="193"/>
      <c r="N237" s="193"/>
      <c r="O237" s="193"/>
      <c r="P237" s="193"/>
      <c r="Q237" s="193"/>
      <c r="R237" s="193" t="s">
        <v>10</v>
      </c>
      <c r="S237" s="193"/>
      <c r="T237" s="193"/>
      <c r="U237" s="193"/>
      <c r="V237" s="193"/>
      <c r="W237" s="193"/>
      <c r="X237" s="193"/>
      <c r="Y237" s="193"/>
      <c r="Z237" s="193"/>
      <c r="AA237" s="193" t="s">
        <v>11</v>
      </c>
      <c r="AB237" s="193"/>
      <c r="AC237" s="193"/>
      <c r="AD237" s="193" t="s">
        <v>12</v>
      </c>
      <c r="AE237" s="193"/>
      <c r="AF237" s="193"/>
      <c r="AG237" s="193"/>
      <c r="AH237" s="193"/>
      <c r="AI237" s="193"/>
      <c r="AJ237" s="193"/>
      <c r="AK237" s="193"/>
      <c r="AL237" s="193"/>
      <c r="AM237" s="194"/>
      <c r="AN237" s="4"/>
    </row>
    <row r="238" spans="2:41" ht="24" customHeight="1">
      <c r="C238" s="187" t="s">
        <v>13</v>
      </c>
      <c r="D238" s="188"/>
      <c r="E238" s="188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  <c r="P238" s="188"/>
      <c r="Q238" s="188"/>
      <c r="R238" s="188"/>
      <c r="S238" s="188"/>
      <c r="T238" s="188"/>
      <c r="U238" s="188"/>
      <c r="V238" s="188"/>
      <c r="W238" s="188"/>
      <c r="X238" s="188"/>
      <c r="Y238" s="188"/>
      <c r="Z238" s="188"/>
      <c r="AA238" s="189"/>
      <c r="AB238" s="189"/>
      <c r="AC238" s="189"/>
      <c r="AD238" s="190"/>
      <c r="AE238" s="190"/>
      <c r="AF238" s="190"/>
      <c r="AG238" s="190"/>
      <c r="AH238" s="190"/>
      <c r="AI238" s="190"/>
      <c r="AJ238" s="190"/>
      <c r="AK238" s="190"/>
      <c r="AL238" s="190"/>
      <c r="AM238" s="191"/>
      <c r="AN238" s="4"/>
    </row>
    <row r="239" spans="2:41" ht="24" customHeight="1">
      <c r="C239" s="296" t="s">
        <v>14</v>
      </c>
      <c r="D239" s="297"/>
      <c r="E239" s="297"/>
      <c r="F239" s="297"/>
      <c r="G239" s="297"/>
      <c r="H239" s="297"/>
      <c r="I239" s="297"/>
      <c r="J239" s="297"/>
      <c r="K239" s="297"/>
      <c r="L239" s="297"/>
      <c r="M239" s="297"/>
      <c r="N239" s="297"/>
      <c r="O239" s="297"/>
      <c r="P239" s="297"/>
      <c r="Q239" s="297"/>
      <c r="R239" s="297"/>
      <c r="S239" s="297"/>
      <c r="T239" s="297"/>
      <c r="U239" s="297"/>
      <c r="V239" s="297"/>
      <c r="W239" s="297"/>
      <c r="X239" s="297"/>
      <c r="Y239" s="297"/>
      <c r="Z239" s="297"/>
      <c r="AA239" s="297"/>
      <c r="AB239" s="297"/>
      <c r="AC239" s="297"/>
      <c r="AD239" s="298"/>
      <c r="AE239" s="298"/>
      <c r="AF239" s="298"/>
      <c r="AG239" s="298"/>
      <c r="AH239" s="298"/>
      <c r="AI239" s="298"/>
      <c r="AJ239" s="298"/>
      <c r="AK239" s="298"/>
      <c r="AL239" s="298"/>
      <c r="AM239" s="299"/>
      <c r="AN239" s="4"/>
    </row>
    <row r="240" spans="2:41" ht="24" customHeight="1" thickBot="1">
      <c r="C240" s="168" t="s">
        <v>14</v>
      </c>
      <c r="D240" s="169"/>
      <c r="E240" s="169"/>
      <c r="F240" s="169"/>
      <c r="G240" s="169"/>
      <c r="H240" s="169"/>
      <c r="I240" s="169"/>
      <c r="J240" s="169"/>
      <c r="K240" s="169"/>
      <c r="L240" s="169"/>
      <c r="M240" s="169"/>
      <c r="N240" s="169"/>
      <c r="O240" s="169"/>
      <c r="P240" s="169"/>
      <c r="Q240" s="169"/>
      <c r="R240" s="169"/>
      <c r="S240" s="169"/>
      <c r="T240" s="169"/>
      <c r="U240" s="169"/>
      <c r="V240" s="169"/>
      <c r="W240" s="169"/>
      <c r="X240" s="169"/>
      <c r="Y240" s="169"/>
      <c r="Z240" s="169"/>
      <c r="AA240" s="169"/>
      <c r="AB240" s="169"/>
      <c r="AC240" s="169"/>
      <c r="AD240" s="170"/>
      <c r="AE240" s="170"/>
      <c r="AF240" s="170"/>
      <c r="AG240" s="170"/>
      <c r="AH240" s="170"/>
      <c r="AI240" s="170"/>
      <c r="AJ240" s="170"/>
      <c r="AK240" s="170"/>
      <c r="AL240" s="170"/>
      <c r="AM240" s="171"/>
    </row>
  </sheetData>
  <mergeCells count="1073">
    <mergeCell ref="H238:Q238"/>
    <mergeCell ref="R238:Z238"/>
    <mergeCell ref="AA238:AC238"/>
    <mergeCell ref="AD238:AM238"/>
    <mergeCell ref="B234:C234"/>
    <mergeCell ref="D234:L234"/>
    <mergeCell ref="AM232:AN232"/>
    <mergeCell ref="B233:C233"/>
    <mergeCell ref="D233:L233"/>
    <mergeCell ref="M233:N233"/>
    <mergeCell ref="W233:X233"/>
    <mergeCell ref="AB233:AC233"/>
    <mergeCell ref="AG233:AH233"/>
    <mergeCell ref="AI233:AJ233"/>
    <mergeCell ref="AK233:AL233"/>
    <mergeCell ref="AM233:AN233"/>
    <mergeCell ref="AM234:AN234"/>
    <mergeCell ref="M234:N234"/>
    <mergeCell ref="R234:S234"/>
    <mergeCell ref="AB234:AC234"/>
    <mergeCell ref="AG234:AH234"/>
    <mergeCell ref="AI234:AJ234"/>
    <mergeCell ref="AK234:AL234"/>
    <mergeCell ref="B232:C232"/>
    <mergeCell ref="D232:L232"/>
    <mergeCell ref="R232:S232"/>
    <mergeCell ref="W232:X232"/>
    <mergeCell ref="AB232:AC232"/>
    <mergeCell ref="R231:V231"/>
    <mergeCell ref="W231:AA231"/>
    <mergeCell ref="AB231:AF231"/>
    <mergeCell ref="AG231:AH231"/>
    <mergeCell ref="AI231:AJ231"/>
    <mergeCell ref="AK231:AL231"/>
    <mergeCell ref="AM231:AN231"/>
    <mergeCell ref="C239:G239"/>
    <mergeCell ref="H239:Q239"/>
    <mergeCell ref="R239:Z239"/>
    <mergeCell ref="AA239:AC239"/>
    <mergeCell ref="AD239:AM239"/>
    <mergeCell ref="C240:G240"/>
    <mergeCell ref="H240:Q240"/>
    <mergeCell ref="R240:Z240"/>
    <mergeCell ref="AA240:AC240"/>
    <mergeCell ref="AD240:AM240"/>
    <mergeCell ref="B235:C235"/>
    <mergeCell ref="D235:L235"/>
    <mergeCell ref="M235:N235"/>
    <mergeCell ref="R235:S235"/>
    <mergeCell ref="W235:X235"/>
    <mergeCell ref="AG235:AH235"/>
    <mergeCell ref="AI235:AJ235"/>
    <mergeCell ref="AK235:AL235"/>
    <mergeCell ref="AM235:AN235"/>
    <mergeCell ref="C237:G237"/>
    <mergeCell ref="H237:Q237"/>
    <mergeCell ref="R237:Z237"/>
    <mergeCell ref="AA237:AC237"/>
    <mergeCell ref="AD237:AM237"/>
    <mergeCell ref="C238:G238"/>
    <mergeCell ref="AG232:AH232"/>
    <mergeCell ref="AI232:AJ232"/>
    <mergeCell ref="AK232:AL232"/>
    <mergeCell ref="B224:C225"/>
    <mergeCell ref="D224:F225"/>
    <mergeCell ref="G224:I225"/>
    <mergeCell ref="J224:Q225"/>
    <mergeCell ref="R224:S225"/>
    <mergeCell ref="W224:X225"/>
    <mergeCell ref="Y224:AF225"/>
    <mergeCell ref="AG224:AI225"/>
    <mergeCell ref="AJ224:AN225"/>
    <mergeCell ref="B226:C227"/>
    <mergeCell ref="D226:F227"/>
    <mergeCell ref="G226:I227"/>
    <mergeCell ref="J226:Q227"/>
    <mergeCell ref="R226:S227"/>
    <mergeCell ref="W226:X227"/>
    <mergeCell ref="Y226:AF227"/>
    <mergeCell ref="AG226:AI227"/>
    <mergeCell ref="AJ226:AN227"/>
    <mergeCell ref="B228:C229"/>
    <mergeCell ref="D228:F229"/>
    <mergeCell ref="G228:I229"/>
    <mergeCell ref="J228:Q229"/>
    <mergeCell ref="R228:S229"/>
    <mergeCell ref="W228:X229"/>
    <mergeCell ref="Y228:AF229"/>
    <mergeCell ref="AG228:AI229"/>
    <mergeCell ref="AJ228:AN229"/>
    <mergeCell ref="B231:L231"/>
    <mergeCell ref="M231:Q231"/>
    <mergeCell ref="B220:C221"/>
    <mergeCell ref="D220:F221"/>
    <mergeCell ref="G220:I221"/>
    <mergeCell ref="J220:Q221"/>
    <mergeCell ref="R220:S221"/>
    <mergeCell ref="W220:X221"/>
    <mergeCell ref="Y220:AF221"/>
    <mergeCell ref="AG220:AI221"/>
    <mergeCell ref="AJ220:AN221"/>
    <mergeCell ref="B222:C223"/>
    <mergeCell ref="D222:F223"/>
    <mergeCell ref="G222:I223"/>
    <mergeCell ref="J222:Q223"/>
    <mergeCell ref="R222:S223"/>
    <mergeCell ref="W222:X223"/>
    <mergeCell ref="Y222:AF223"/>
    <mergeCell ref="AG222:AI223"/>
    <mergeCell ref="AJ222:AN223"/>
    <mergeCell ref="AD210:AM210"/>
    <mergeCell ref="C210:G210"/>
    <mergeCell ref="H210:Q210"/>
    <mergeCell ref="R210:Z210"/>
    <mergeCell ref="AA210:AC210"/>
    <mergeCell ref="AK203:AL203"/>
    <mergeCell ref="AM203:AN203"/>
    <mergeCell ref="B204:C204"/>
    <mergeCell ref="B218:C219"/>
    <mergeCell ref="D218:F219"/>
    <mergeCell ref="G218:I219"/>
    <mergeCell ref="J218:Q219"/>
    <mergeCell ref="R218:S219"/>
    <mergeCell ref="W218:X219"/>
    <mergeCell ref="Y218:AF219"/>
    <mergeCell ref="AG218:AI219"/>
    <mergeCell ref="AJ218:AN219"/>
    <mergeCell ref="B211:AN212"/>
    <mergeCell ref="C213:F213"/>
    <mergeCell ref="C214:F214"/>
    <mergeCell ref="G214:N214"/>
    <mergeCell ref="O214:R214"/>
    <mergeCell ref="S214:Z214"/>
    <mergeCell ref="AA214:AD214"/>
    <mergeCell ref="AE214:AK214"/>
    <mergeCell ref="AL214:AM214"/>
    <mergeCell ref="B217:C217"/>
    <mergeCell ref="D217:F217"/>
    <mergeCell ref="G217:I217"/>
    <mergeCell ref="J217:Q217"/>
    <mergeCell ref="R217:X217"/>
    <mergeCell ref="Y217:AF217"/>
    <mergeCell ref="AG217:AI217"/>
    <mergeCell ref="AJ217:AN217"/>
    <mergeCell ref="R138:S139"/>
    <mergeCell ref="W138:X139"/>
    <mergeCell ref="M174:N174"/>
    <mergeCell ref="R174:S174"/>
    <mergeCell ref="AD178:AM178"/>
    <mergeCell ref="C179:G179"/>
    <mergeCell ref="H179:Q179"/>
    <mergeCell ref="R179:Z179"/>
    <mergeCell ref="AA179:AC179"/>
    <mergeCell ref="AD179:AM179"/>
    <mergeCell ref="AG175:AH175"/>
    <mergeCell ref="AI175:AJ175"/>
    <mergeCell ref="AK175:AL175"/>
    <mergeCell ref="AM175:AN175"/>
    <mergeCell ref="C177:G177"/>
    <mergeCell ref="H177:Q177"/>
    <mergeCell ref="R177:Z177"/>
    <mergeCell ref="C209:G209"/>
    <mergeCell ref="H209:Q209"/>
    <mergeCell ref="R209:Z209"/>
    <mergeCell ref="AA209:AC209"/>
    <mergeCell ref="AD209:AM209"/>
    <mergeCell ref="AG205:AH205"/>
    <mergeCell ref="AI205:AJ205"/>
    <mergeCell ref="AK205:AL205"/>
    <mergeCell ref="AM205:AN205"/>
    <mergeCell ref="C207:G207"/>
    <mergeCell ref="H207:Q207"/>
    <mergeCell ref="R207:Z207"/>
    <mergeCell ref="AA207:AC207"/>
    <mergeCell ref="H180:Q180"/>
    <mergeCell ref="B205:C205"/>
    <mergeCell ref="AG203:AH203"/>
    <mergeCell ref="AI203:AJ203"/>
    <mergeCell ref="R180:Z180"/>
    <mergeCell ref="AA180:AC180"/>
    <mergeCell ref="Y190:AF191"/>
    <mergeCell ref="M205:N205"/>
    <mergeCell ref="R205:S205"/>
    <mergeCell ref="W205:X205"/>
    <mergeCell ref="R202:S202"/>
    <mergeCell ref="W202:X202"/>
    <mergeCell ref="AB202:AC202"/>
    <mergeCell ref="M203:N203"/>
    <mergeCell ref="M201:Q201"/>
    <mergeCell ref="R201:V201"/>
    <mergeCell ref="W201:AA201"/>
    <mergeCell ref="AB201:AF201"/>
    <mergeCell ref="AG201:AH201"/>
    <mergeCell ref="M204:N204"/>
    <mergeCell ref="R204:S204"/>
    <mergeCell ref="W203:X203"/>
    <mergeCell ref="AB203:AC203"/>
    <mergeCell ref="AG196:AI197"/>
    <mergeCell ref="AJ196:AN197"/>
    <mergeCell ref="D198:F199"/>
    <mergeCell ref="G198:I199"/>
    <mergeCell ref="J198:Q199"/>
    <mergeCell ref="R198:S199"/>
    <mergeCell ref="AG204:AH204"/>
    <mergeCell ref="AI204:AJ204"/>
    <mergeCell ref="AK204:AL204"/>
    <mergeCell ref="C208:G208"/>
    <mergeCell ref="H208:Q208"/>
    <mergeCell ref="R208:Z208"/>
    <mergeCell ref="AA208:AC208"/>
    <mergeCell ref="AD208:AM208"/>
    <mergeCell ref="C148:G148"/>
    <mergeCell ref="H148:Q148"/>
    <mergeCell ref="W145:X145"/>
    <mergeCell ref="R142:S142"/>
    <mergeCell ref="W142:X142"/>
    <mergeCell ref="AB142:AC142"/>
    <mergeCell ref="R120:Z120"/>
    <mergeCell ref="AA120:AC120"/>
    <mergeCell ref="W158:X159"/>
    <mergeCell ref="Y158:AF159"/>
    <mergeCell ref="Y128:AF129"/>
    <mergeCell ref="D138:F139"/>
    <mergeCell ref="G138:I139"/>
    <mergeCell ref="J138:Q139"/>
    <mergeCell ref="B196:C197"/>
    <mergeCell ref="B194:C195"/>
    <mergeCell ref="B192:C193"/>
    <mergeCell ref="D196:F197"/>
    <mergeCell ref="G196:I197"/>
    <mergeCell ref="J196:Q197"/>
    <mergeCell ref="R196:S197"/>
    <mergeCell ref="W196:X197"/>
    <mergeCell ref="Y196:AF197"/>
    <mergeCell ref="AD207:AM207"/>
    <mergeCell ref="D205:L205"/>
    <mergeCell ref="C183:F183"/>
    <mergeCell ref="C180:G180"/>
    <mergeCell ref="AM204:AN204"/>
    <mergeCell ref="D204:L204"/>
    <mergeCell ref="AG202:AH202"/>
    <mergeCell ref="AI202:AJ202"/>
    <mergeCell ref="AK202:AL202"/>
    <mergeCell ref="AM202:AN202"/>
    <mergeCell ref="B203:C203"/>
    <mergeCell ref="D203:L203"/>
    <mergeCell ref="AI201:AJ201"/>
    <mergeCell ref="AK201:AL201"/>
    <mergeCell ref="AM201:AN201"/>
    <mergeCell ref="B202:C202"/>
    <mergeCell ref="D202:L202"/>
    <mergeCell ref="B201:L201"/>
    <mergeCell ref="AA177:AC177"/>
    <mergeCell ref="AD177:AM177"/>
    <mergeCell ref="AB204:AC204"/>
    <mergeCell ref="B190:C191"/>
    <mergeCell ref="B188:C189"/>
    <mergeCell ref="AE184:AK184"/>
    <mergeCell ref="AL184:AM184"/>
    <mergeCell ref="B187:C187"/>
    <mergeCell ref="C184:F184"/>
    <mergeCell ref="G184:N184"/>
    <mergeCell ref="O184:R184"/>
    <mergeCell ref="S184:Z184"/>
    <mergeCell ref="AA184:AD184"/>
    <mergeCell ref="D190:F191"/>
    <mergeCell ref="G190:I191"/>
    <mergeCell ref="J190:Q191"/>
    <mergeCell ref="R190:S191"/>
    <mergeCell ref="W190:X191"/>
    <mergeCell ref="B198:C199"/>
    <mergeCell ref="D188:F189"/>
    <mergeCell ref="G188:I189"/>
    <mergeCell ref="J188:Q189"/>
    <mergeCell ref="R188:S189"/>
    <mergeCell ref="W188:X189"/>
    <mergeCell ref="Y188:AF189"/>
    <mergeCell ref="AG188:AI189"/>
    <mergeCell ref="AJ188:AN189"/>
    <mergeCell ref="AD180:AM180"/>
    <mergeCell ref="B181:AN182"/>
    <mergeCell ref="C178:G178"/>
    <mergeCell ref="H178:Q178"/>
    <mergeCell ref="R178:Z178"/>
    <mergeCell ref="B175:C175"/>
    <mergeCell ref="D175:L175"/>
    <mergeCell ref="AG173:AH173"/>
    <mergeCell ref="AI173:AJ173"/>
    <mergeCell ref="AK173:AL173"/>
    <mergeCell ref="AM173:AN173"/>
    <mergeCell ref="B174:C174"/>
    <mergeCell ref="D174:L174"/>
    <mergeCell ref="AG194:AI195"/>
    <mergeCell ref="AJ194:AN195"/>
    <mergeCell ref="AA178:AC178"/>
    <mergeCell ref="W198:X199"/>
    <mergeCell ref="Y198:AF199"/>
    <mergeCell ref="AG198:AI199"/>
    <mergeCell ref="AJ198:AN199"/>
    <mergeCell ref="AG190:AI191"/>
    <mergeCell ref="AJ190:AN191"/>
    <mergeCell ref="D192:F193"/>
    <mergeCell ref="AG172:AH172"/>
    <mergeCell ref="AI172:AJ172"/>
    <mergeCell ref="AK172:AL172"/>
    <mergeCell ref="AM172:AN172"/>
    <mergeCell ref="B173:C173"/>
    <mergeCell ref="D173:L173"/>
    <mergeCell ref="R172:S172"/>
    <mergeCell ref="W172:X172"/>
    <mergeCell ref="AB172:AC172"/>
    <mergeCell ref="M173:N173"/>
    <mergeCell ref="W173:X173"/>
    <mergeCell ref="AB173:AC173"/>
    <mergeCell ref="AB174:AC174"/>
    <mergeCell ref="M175:N175"/>
    <mergeCell ref="R175:S175"/>
    <mergeCell ref="W175:X175"/>
    <mergeCell ref="B164:C165"/>
    <mergeCell ref="Y166:AF167"/>
    <mergeCell ref="AJ166:AN167"/>
    <mergeCell ref="D168:F169"/>
    <mergeCell ref="G168:I169"/>
    <mergeCell ref="J168:Q169"/>
    <mergeCell ref="R168:S169"/>
    <mergeCell ref="AG174:AH174"/>
    <mergeCell ref="AI174:AJ174"/>
    <mergeCell ref="AK174:AL174"/>
    <mergeCell ref="AM174:AN174"/>
    <mergeCell ref="B162:C163"/>
    <mergeCell ref="B160:C161"/>
    <mergeCell ref="B158:C159"/>
    <mergeCell ref="D158:F159"/>
    <mergeCell ref="G158:I159"/>
    <mergeCell ref="J158:Q159"/>
    <mergeCell ref="R158:S159"/>
    <mergeCell ref="AI171:AJ171"/>
    <mergeCell ref="AK171:AL171"/>
    <mergeCell ref="AM171:AN171"/>
    <mergeCell ref="B172:C172"/>
    <mergeCell ref="D172:L172"/>
    <mergeCell ref="B171:L171"/>
    <mergeCell ref="M171:Q171"/>
    <mergeCell ref="R171:V171"/>
    <mergeCell ref="W171:AA171"/>
    <mergeCell ref="AB171:AF171"/>
    <mergeCell ref="AG171:AH171"/>
    <mergeCell ref="B168:C169"/>
    <mergeCell ref="B166:C167"/>
    <mergeCell ref="D164:F165"/>
    <mergeCell ref="G164:I165"/>
    <mergeCell ref="J164:Q165"/>
    <mergeCell ref="R164:S165"/>
    <mergeCell ref="W164:X165"/>
    <mergeCell ref="Y164:AF165"/>
    <mergeCell ref="W168:X169"/>
    <mergeCell ref="Y168:AF169"/>
    <mergeCell ref="AG168:AI169"/>
    <mergeCell ref="AJ168:AN169"/>
    <mergeCell ref="AG158:AI159"/>
    <mergeCell ref="Y162:AF163"/>
    <mergeCell ref="AE154:AK154"/>
    <mergeCell ref="AL154:AM154"/>
    <mergeCell ref="B157:C157"/>
    <mergeCell ref="C153:F153"/>
    <mergeCell ref="C154:F154"/>
    <mergeCell ref="G154:N154"/>
    <mergeCell ref="O154:R154"/>
    <mergeCell ref="S154:Z154"/>
    <mergeCell ref="AA154:AD154"/>
    <mergeCell ref="C150:G150"/>
    <mergeCell ref="H150:Q150"/>
    <mergeCell ref="R150:Z150"/>
    <mergeCell ref="AA150:AC150"/>
    <mergeCell ref="AD150:AM150"/>
    <mergeCell ref="B151:AN152"/>
    <mergeCell ref="D157:F157"/>
    <mergeCell ref="G157:I157"/>
    <mergeCell ref="J157:Q157"/>
    <mergeCell ref="R157:X157"/>
    <mergeCell ref="Y157:AF157"/>
    <mergeCell ref="AG157:AI157"/>
    <mergeCell ref="AJ157:AN157"/>
    <mergeCell ref="AI145:AJ145"/>
    <mergeCell ref="AK145:AL145"/>
    <mergeCell ref="AM145:AN145"/>
    <mergeCell ref="C147:G147"/>
    <mergeCell ref="H147:Q147"/>
    <mergeCell ref="R147:Z147"/>
    <mergeCell ref="AA147:AC147"/>
    <mergeCell ref="AD147:AM147"/>
    <mergeCell ref="AG144:AH144"/>
    <mergeCell ref="AI144:AJ144"/>
    <mergeCell ref="AK144:AL144"/>
    <mergeCell ref="AM144:AN144"/>
    <mergeCell ref="B145:C145"/>
    <mergeCell ref="D145:L145"/>
    <mergeCell ref="R148:Z148"/>
    <mergeCell ref="AA148:AC148"/>
    <mergeCell ref="M144:N144"/>
    <mergeCell ref="R144:S144"/>
    <mergeCell ref="AB144:AC144"/>
    <mergeCell ref="M145:N145"/>
    <mergeCell ref="R145:S145"/>
    <mergeCell ref="B130:C131"/>
    <mergeCell ref="AG143:AH143"/>
    <mergeCell ref="AI143:AJ143"/>
    <mergeCell ref="AK143:AL143"/>
    <mergeCell ref="AM143:AN143"/>
    <mergeCell ref="B144:C144"/>
    <mergeCell ref="D144:L144"/>
    <mergeCell ref="AG142:AH142"/>
    <mergeCell ref="AI142:AJ142"/>
    <mergeCell ref="AK142:AL142"/>
    <mergeCell ref="AM142:AN142"/>
    <mergeCell ref="B143:C143"/>
    <mergeCell ref="D143:L143"/>
    <mergeCell ref="AI141:AJ141"/>
    <mergeCell ref="AK141:AL141"/>
    <mergeCell ref="AM141:AN141"/>
    <mergeCell ref="B142:C142"/>
    <mergeCell ref="D142:L142"/>
    <mergeCell ref="B141:L141"/>
    <mergeCell ref="M141:Q141"/>
    <mergeCell ref="R141:V141"/>
    <mergeCell ref="W141:AA141"/>
    <mergeCell ref="AB141:AF141"/>
    <mergeCell ref="AG141:AH141"/>
    <mergeCell ref="M143:N143"/>
    <mergeCell ref="W143:X143"/>
    <mergeCell ref="AB143:AC143"/>
    <mergeCell ref="C123:F123"/>
    <mergeCell ref="C120:G120"/>
    <mergeCell ref="H120:Q120"/>
    <mergeCell ref="B115:C115"/>
    <mergeCell ref="AD118:AM118"/>
    <mergeCell ref="C119:G119"/>
    <mergeCell ref="H119:Q119"/>
    <mergeCell ref="R119:Z119"/>
    <mergeCell ref="AA119:AC119"/>
    <mergeCell ref="D115:L115"/>
    <mergeCell ref="D127:F127"/>
    <mergeCell ref="G127:I127"/>
    <mergeCell ref="J127:Q127"/>
    <mergeCell ref="R127:X127"/>
    <mergeCell ref="B138:C139"/>
    <mergeCell ref="B136:C137"/>
    <mergeCell ref="B134:C135"/>
    <mergeCell ref="B132:C133"/>
    <mergeCell ref="D134:F135"/>
    <mergeCell ref="G134:I135"/>
    <mergeCell ref="J134:Q135"/>
    <mergeCell ref="R134:S135"/>
    <mergeCell ref="W134:X135"/>
    <mergeCell ref="Y134:AF135"/>
    <mergeCell ref="AG134:AI135"/>
    <mergeCell ref="AJ134:AN135"/>
    <mergeCell ref="D136:F137"/>
    <mergeCell ref="G136:I137"/>
    <mergeCell ref="J136:Q137"/>
    <mergeCell ref="R136:S137"/>
    <mergeCell ref="W136:X137"/>
    <mergeCell ref="Y136:AF137"/>
    <mergeCell ref="B112:C112"/>
    <mergeCell ref="D112:L112"/>
    <mergeCell ref="B111:L111"/>
    <mergeCell ref="M111:Q111"/>
    <mergeCell ref="R111:V111"/>
    <mergeCell ref="W111:AA111"/>
    <mergeCell ref="AB111:AF111"/>
    <mergeCell ref="AG111:AH111"/>
    <mergeCell ref="B108:C109"/>
    <mergeCell ref="AG112:AH112"/>
    <mergeCell ref="AI112:AJ112"/>
    <mergeCell ref="AK112:AL112"/>
    <mergeCell ref="AM112:AN112"/>
    <mergeCell ref="R112:S112"/>
    <mergeCell ref="W112:X112"/>
    <mergeCell ref="AB112:AC112"/>
    <mergeCell ref="B106:C107"/>
    <mergeCell ref="D106:F107"/>
    <mergeCell ref="G106:I107"/>
    <mergeCell ref="J106:Q107"/>
    <mergeCell ref="R106:S107"/>
    <mergeCell ref="W106:X107"/>
    <mergeCell ref="Y106:AF107"/>
    <mergeCell ref="W85:X85"/>
    <mergeCell ref="B85:C85"/>
    <mergeCell ref="D85:L85"/>
    <mergeCell ref="C90:G90"/>
    <mergeCell ref="H90:Q90"/>
    <mergeCell ref="R90:Z90"/>
    <mergeCell ref="AA90:AC90"/>
    <mergeCell ref="AD90:AM90"/>
    <mergeCell ref="B91:AN92"/>
    <mergeCell ref="C89:G89"/>
    <mergeCell ref="H89:Q89"/>
    <mergeCell ref="R89:Z89"/>
    <mergeCell ref="AE94:AK94"/>
    <mergeCell ref="AL94:AM94"/>
    <mergeCell ref="B97:C97"/>
    <mergeCell ref="C93:F93"/>
    <mergeCell ref="C94:F94"/>
    <mergeCell ref="G94:N94"/>
    <mergeCell ref="O94:R94"/>
    <mergeCell ref="S94:Z94"/>
    <mergeCell ref="AA94:AD94"/>
    <mergeCell ref="AJ97:AN97"/>
    <mergeCell ref="J100:Q101"/>
    <mergeCell ref="R100:S101"/>
    <mergeCell ref="AI111:AJ111"/>
    <mergeCell ref="AK111:AL111"/>
    <mergeCell ref="G102:I103"/>
    <mergeCell ref="J102:Q103"/>
    <mergeCell ref="R102:S103"/>
    <mergeCell ref="W102:X103"/>
    <mergeCell ref="Y102:AF103"/>
    <mergeCell ref="AG102:AI103"/>
    <mergeCell ref="AJ102:AN103"/>
    <mergeCell ref="D104:F105"/>
    <mergeCell ref="G104:I105"/>
    <mergeCell ref="J104:Q105"/>
    <mergeCell ref="AM111:AN111"/>
    <mergeCell ref="AJ100:AN101"/>
    <mergeCell ref="AA89:AC89"/>
    <mergeCell ref="AD89:AM89"/>
    <mergeCell ref="D98:F99"/>
    <mergeCell ref="G98:I99"/>
    <mergeCell ref="J98:Q99"/>
    <mergeCell ref="R98:S99"/>
    <mergeCell ref="W98:X99"/>
    <mergeCell ref="Y98:AF99"/>
    <mergeCell ref="AG98:AI99"/>
    <mergeCell ref="AJ98:AN99"/>
    <mergeCell ref="D97:F97"/>
    <mergeCell ref="G97:I97"/>
    <mergeCell ref="J97:Q97"/>
    <mergeCell ref="R97:X97"/>
    <mergeCell ref="Y97:AF97"/>
    <mergeCell ref="AG97:AI97"/>
    <mergeCell ref="B84:C84"/>
    <mergeCell ref="D84:L84"/>
    <mergeCell ref="R104:S105"/>
    <mergeCell ref="W104:X105"/>
    <mergeCell ref="Y104:AF105"/>
    <mergeCell ref="AG104:AI105"/>
    <mergeCell ref="AJ104:AN105"/>
    <mergeCell ref="AG106:AI107"/>
    <mergeCell ref="AJ106:AN107"/>
    <mergeCell ref="D108:F109"/>
    <mergeCell ref="G108:I109"/>
    <mergeCell ref="J108:Q109"/>
    <mergeCell ref="R108:S109"/>
    <mergeCell ref="W108:X109"/>
    <mergeCell ref="Y108:AF109"/>
    <mergeCell ref="AG108:AI109"/>
    <mergeCell ref="AJ108:AN109"/>
    <mergeCell ref="R87:Z87"/>
    <mergeCell ref="AA87:AC87"/>
    <mergeCell ref="AD87:AM87"/>
    <mergeCell ref="M85:N85"/>
    <mergeCell ref="R85:S85"/>
    <mergeCell ref="W100:X101"/>
    <mergeCell ref="Y100:AF101"/>
    <mergeCell ref="AG100:AI101"/>
    <mergeCell ref="D102:F103"/>
    <mergeCell ref="B104:C105"/>
    <mergeCell ref="B102:C103"/>
    <mergeCell ref="B100:C101"/>
    <mergeCell ref="B98:C99"/>
    <mergeCell ref="D100:F101"/>
    <mergeCell ref="G100:I101"/>
    <mergeCell ref="B74:C75"/>
    <mergeCell ref="B72:C73"/>
    <mergeCell ref="B70:C71"/>
    <mergeCell ref="AG82:AH82"/>
    <mergeCell ref="AI82:AJ82"/>
    <mergeCell ref="AK82:AL82"/>
    <mergeCell ref="AM82:AN82"/>
    <mergeCell ref="B83:C83"/>
    <mergeCell ref="D83:L83"/>
    <mergeCell ref="R82:S82"/>
    <mergeCell ref="W82:X82"/>
    <mergeCell ref="AB82:AC82"/>
    <mergeCell ref="M83:N83"/>
    <mergeCell ref="W83:X83"/>
    <mergeCell ref="AB83:AC83"/>
    <mergeCell ref="B82:C82"/>
    <mergeCell ref="D82:L82"/>
    <mergeCell ref="G74:I75"/>
    <mergeCell ref="J74:Q75"/>
    <mergeCell ref="R74:S75"/>
    <mergeCell ref="W74:X75"/>
    <mergeCell ref="Y74:AF75"/>
    <mergeCell ref="AG74:AI75"/>
    <mergeCell ref="D76:F77"/>
    <mergeCell ref="G76:I77"/>
    <mergeCell ref="J76:Q77"/>
    <mergeCell ref="R76:S77"/>
    <mergeCell ref="AG83:AH83"/>
    <mergeCell ref="AI83:AJ83"/>
    <mergeCell ref="AK83:AL83"/>
    <mergeCell ref="AM83:AN83"/>
    <mergeCell ref="Y72:AF73"/>
    <mergeCell ref="AG72:AI73"/>
    <mergeCell ref="D74:F75"/>
    <mergeCell ref="B81:L81"/>
    <mergeCell ref="M81:Q81"/>
    <mergeCell ref="R81:V81"/>
    <mergeCell ref="W81:AA81"/>
    <mergeCell ref="AB81:AF81"/>
    <mergeCell ref="AG81:AH81"/>
    <mergeCell ref="B78:C79"/>
    <mergeCell ref="B76:C77"/>
    <mergeCell ref="W68:X69"/>
    <mergeCell ref="Y68:AF69"/>
    <mergeCell ref="AG68:AI69"/>
    <mergeCell ref="AJ68:AN69"/>
    <mergeCell ref="D70:F71"/>
    <mergeCell ref="G70:I71"/>
    <mergeCell ref="J70:Q71"/>
    <mergeCell ref="R70:S71"/>
    <mergeCell ref="W70:X71"/>
    <mergeCell ref="Y70:AF71"/>
    <mergeCell ref="AG70:AI71"/>
    <mergeCell ref="AJ70:AN71"/>
    <mergeCell ref="D72:F73"/>
    <mergeCell ref="G72:I73"/>
    <mergeCell ref="J72:Q73"/>
    <mergeCell ref="R72:S73"/>
    <mergeCell ref="W72:X73"/>
    <mergeCell ref="AJ72:AN73"/>
    <mergeCell ref="AJ78:AN79"/>
    <mergeCell ref="AJ74:AN75"/>
    <mergeCell ref="AJ76:AN77"/>
    <mergeCell ref="B68:C69"/>
    <mergeCell ref="D68:F69"/>
    <mergeCell ref="G68:I69"/>
    <mergeCell ref="J68:Q69"/>
    <mergeCell ref="R68:S69"/>
    <mergeCell ref="AL64:AM64"/>
    <mergeCell ref="P52:Q52"/>
    <mergeCell ref="U52:V52"/>
    <mergeCell ref="AG52:AH52"/>
    <mergeCell ref="AI52:AJ52"/>
    <mergeCell ref="AK52:AL52"/>
    <mergeCell ref="C55:G55"/>
    <mergeCell ref="H55:Q55"/>
    <mergeCell ref="AD57:AM57"/>
    <mergeCell ref="C64:F64"/>
    <mergeCell ref="G64:N64"/>
    <mergeCell ref="O64:R64"/>
    <mergeCell ref="S64:Z64"/>
    <mergeCell ref="AA64:AD64"/>
    <mergeCell ref="D67:F67"/>
    <mergeCell ref="G67:I67"/>
    <mergeCell ref="J67:Q67"/>
    <mergeCell ref="R67:X67"/>
    <mergeCell ref="Y67:AF67"/>
    <mergeCell ref="AG67:AI67"/>
    <mergeCell ref="AJ67:AN67"/>
    <mergeCell ref="H54:Q54"/>
    <mergeCell ref="R54:Z54"/>
    <mergeCell ref="AA54:AC54"/>
    <mergeCell ref="AD54:AM54"/>
    <mergeCell ref="H59:Q59"/>
    <mergeCell ref="R59:Z59"/>
    <mergeCell ref="AA59:AC59"/>
    <mergeCell ref="Z28:AA28"/>
    <mergeCell ref="C56:G56"/>
    <mergeCell ref="H56:Q56"/>
    <mergeCell ref="R56:Z56"/>
    <mergeCell ref="AA56:AC56"/>
    <mergeCell ref="AD56:AM56"/>
    <mergeCell ref="U50:V50"/>
    <mergeCell ref="Z50:AA50"/>
    <mergeCell ref="B44:C45"/>
    <mergeCell ref="B42:C43"/>
    <mergeCell ref="B40:C41"/>
    <mergeCell ref="B38:C39"/>
    <mergeCell ref="E28:F28"/>
    <mergeCell ref="G28:O28"/>
    <mergeCell ref="P29:Q29"/>
    <mergeCell ref="U29:V29"/>
    <mergeCell ref="P51:Q51"/>
    <mergeCell ref="Z51:AA51"/>
    <mergeCell ref="AK49:AL49"/>
    <mergeCell ref="E50:F50"/>
    <mergeCell ref="G50:O50"/>
    <mergeCell ref="AE51:AF51"/>
    <mergeCell ref="AG51:AH51"/>
    <mergeCell ref="AE28:AF28"/>
    <mergeCell ref="AG38:AI39"/>
    <mergeCell ref="D42:F43"/>
    <mergeCell ref="G42:I43"/>
    <mergeCell ref="J42:Q43"/>
    <mergeCell ref="R42:S43"/>
    <mergeCell ref="W42:X43"/>
    <mergeCell ref="Y42:AF43"/>
    <mergeCell ref="AG42:AI43"/>
    <mergeCell ref="AE24:AF24"/>
    <mergeCell ref="AG24:AH24"/>
    <mergeCell ref="AI24:AJ24"/>
    <mergeCell ref="AK27:AL27"/>
    <mergeCell ref="J46:Q47"/>
    <mergeCell ref="R46:S47"/>
    <mergeCell ref="W46:X47"/>
    <mergeCell ref="Y46:AF47"/>
    <mergeCell ref="D38:F39"/>
    <mergeCell ref="G38:I39"/>
    <mergeCell ref="J38:Q39"/>
    <mergeCell ref="R38:S39"/>
    <mergeCell ref="W38:X39"/>
    <mergeCell ref="AE34:AK34"/>
    <mergeCell ref="AL34:AM34"/>
    <mergeCell ref="C34:F34"/>
    <mergeCell ref="G34:N34"/>
    <mergeCell ref="O34:R34"/>
    <mergeCell ref="S34:Z34"/>
    <mergeCell ref="AI27:AJ27"/>
    <mergeCell ref="AG29:AH29"/>
    <mergeCell ref="AI29:AJ29"/>
    <mergeCell ref="AK29:AL29"/>
    <mergeCell ref="AI28:AJ28"/>
    <mergeCell ref="AK28:AL28"/>
    <mergeCell ref="AE27:AF27"/>
    <mergeCell ref="AG27:AH27"/>
    <mergeCell ref="E24:F24"/>
    <mergeCell ref="G24:O24"/>
    <mergeCell ref="AK24:AL24"/>
    <mergeCell ref="B37:C37"/>
    <mergeCell ref="B46:C47"/>
    <mergeCell ref="AG8:AI9"/>
    <mergeCell ref="AJ8:AN9"/>
    <mergeCell ref="D10:F11"/>
    <mergeCell ref="Z22:AA22"/>
    <mergeCell ref="AE23:AF23"/>
    <mergeCell ref="AG23:AH23"/>
    <mergeCell ref="AI23:AJ23"/>
    <mergeCell ref="AK23:AL23"/>
    <mergeCell ref="U24:V24"/>
    <mergeCell ref="W40:X41"/>
    <mergeCell ref="Y40:AF41"/>
    <mergeCell ref="AG40:AI41"/>
    <mergeCell ref="AJ40:AN41"/>
    <mergeCell ref="Z23:AA23"/>
    <mergeCell ref="AJ38:AN39"/>
    <mergeCell ref="AG26:AH26"/>
    <mergeCell ref="AI26:AJ26"/>
    <mergeCell ref="AK26:AL26"/>
    <mergeCell ref="E27:F27"/>
    <mergeCell ref="D40:F41"/>
    <mergeCell ref="G40:I41"/>
    <mergeCell ref="J40:Q41"/>
    <mergeCell ref="R40:S41"/>
    <mergeCell ref="E29:F29"/>
    <mergeCell ref="G29:O29"/>
    <mergeCell ref="P23:Q23"/>
    <mergeCell ref="P24:Q24"/>
    <mergeCell ref="E26:O26"/>
    <mergeCell ref="P26:T26"/>
    <mergeCell ref="U26:Y26"/>
    <mergeCell ref="Z26:AD26"/>
    <mergeCell ref="AE26:AF26"/>
    <mergeCell ref="AG18:AI19"/>
    <mergeCell ref="AJ18:AN19"/>
    <mergeCell ref="G10:I11"/>
    <mergeCell ref="J10:Q11"/>
    <mergeCell ref="R10:S11"/>
    <mergeCell ref="W10:X11"/>
    <mergeCell ref="Y10:AF11"/>
    <mergeCell ref="AG10:AI11"/>
    <mergeCell ref="AJ10:AN11"/>
    <mergeCell ref="R12:S13"/>
    <mergeCell ref="W12:X13"/>
    <mergeCell ref="Y12:AF13"/>
    <mergeCell ref="AG12:AI13"/>
    <mergeCell ref="AJ12:AN13"/>
    <mergeCell ref="D14:F15"/>
    <mergeCell ref="G14:I15"/>
    <mergeCell ref="D12:F13"/>
    <mergeCell ref="G12:I13"/>
    <mergeCell ref="J12:Q13"/>
    <mergeCell ref="J14:Q15"/>
    <mergeCell ref="R14:S15"/>
    <mergeCell ref="W14:X15"/>
    <mergeCell ref="Y14:AF15"/>
    <mergeCell ref="AG14:AI15"/>
    <mergeCell ref="AJ14:AN15"/>
    <mergeCell ref="R18:S19"/>
    <mergeCell ref="G16:I17"/>
    <mergeCell ref="J16:Q17"/>
    <mergeCell ref="R16:S17"/>
    <mergeCell ref="W16:X17"/>
    <mergeCell ref="Y16:AF17"/>
    <mergeCell ref="AG16:AI17"/>
    <mergeCell ref="B7:C7"/>
    <mergeCell ref="B1:AN2"/>
    <mergeCell ref="C4:F4"/>
    <mergeCell ref="G4:N4"/>
    <mergeCell ref="O4:R4"/>
    <mergeCell ref="S4:Z4"/>
    <mergeCell ref="AA4:AD4"/>
    <mergeCell ref="AE4:AK4"/>
    <mergeCell ref="AL4:AM4"/>
    <mergeCell ref="B14:C15"/>
    <mergeCell ref="B12:C13"/>
    <mergeCell ref="B10:C11"/>
    <mergeCell ref="B8:C9"/>
    <mergeCell ref="AG21:AH21"/>
    <mergeCell ref="AI21:AJ21"/>
    <mergeCell ref="AK21:AL21"/>
    <mergeCell ref="D7:F7"/>
    <mergeCell ref="G7:I7"/>
    <mergeCell ref="J7:Q7"/>
    <mergeCell ref="R7:X7"/>
    <mergeCell ref="Y7:AF7"/>
    <mergeCell ref="AG7:AI7"/>
    <mergeCell ref="AJ7:AN7"/>
    <mergeCell ref="D8:F9"/>
    <mergeCell ref="G8:I9"/>
    <mergeCell ref="J8:Q9"/>
    <mergeCell ref="R8:S9"/>
    <mergeCell ref="W8:X9"/>
    <mergeCell ref="Y8:AF9"/>
    <mergeCell ref="B18:C19"/>
    <mergeCell ref="B16:C17"/>
    <mergeCell ref="D16:F17"/>
    <mergeCell ref="P21:T21"/>
    <mergeCell ref="U21:Y21"/>
    <mergeCell ref="Z21:AD21"/>
    <mergeCell ref="AE21:AF21"/>
    <mergeCell ref="U22:V22"/>
    <mergeCell ref="AG22:AH22"/>
    <mergeCell ref="AI22:AJ22"/>
    <mergeCell ref="AK22:AL22"/>
    <mergeCell ref="AE22:AF22"/>
    <mergeCell ref="D18:F19"/>
    <mergeCell ref="G18:I19"/>
    <mergeCell ref="J18:Q19"/>
    <mergeCell ref="U27:V27"/>
    <mergeCell ref="Z27:AA27"/>
    <mergeCell ref="P28:Q28"/>
    <mergeCell ref="AG49:AH49"/>
    <mergeCell ref="AI49:AJ49"/>
    <mergeCell ref="D44:F45"/>
    <mergeCell ref="G44:I45"/>
    <mergeCell ref="J44:Q45"/>
    <mergeCell ref="R44:S45"/>
    <mergeCell ref="W44:X45"/>
    <mergeCell ref="Y44:AF45"/>
    <mergeCell ref="AG44:AI45"/>
    <mergeCell ref="AJ44:AN45"/>
    <mergeCell ref="AG46:AI47"/>
    <mergeCell ref="AJ46:AN47"/>
    <mergeCell ref="G27:O27"/>
    <mergeCell ref="AG28:AH28"/>
    <mergeCell ref="E49:O49"/>
    <mergeCell ref="P49:T49"/>
    <mergeCell ref="U49:Y49"/>
    <mergeCell ref="B67:C67"/>
    <mergeCell ref="C57:G57"/>
    <mergeCell ref="H57:Q57"/>
    <mergeCell ref="R57:Z57"/>
    <mergeCell ref="AA57:AC57"/>
    <mergeCell ref="C63:F63"/>
    <mergeCell ref="B61:AN62"/>
    <mergeCell ref="C59:G59"/>
    <mergeCell ref="AJ16:AN17"/>
    <mergeCell ref="W18:X19"/>
    <mergeCell ref="Y18:AF19"/>
    <mergeCell ref="AI51:AJ51"/>
    <mergeCell ref="AK51:AL51"/>
    <mergeCell ref="E52:F52"/>
    <mergeCell ref="G52:O52"/>
    <mergeCell ref="AK50:AL50"/>
    <mergeCell ref="E51:F51"/>
    <mergeCell ref="B31:AN32"/>
    <mergeCell ref="D37:F37"/>
    <mergeCell ref="G37:I37"/>
    <mergeCell ref="J37:Q37"/>
    <mergeCell ref="R37:X37"/>
    <mergeCell ref="Y37:AF37"/>
    <mergeCell ref="AE29:AF29"/>
    <mergeCell ref="AG37:AI37"/>
    <mergeCell ref="AJ37:AN37"/>
    <mergeCell ref="AJ42:AN43"/>
    <mergeCell ref="E23:F23"/>
    <mergeCell ref="G23:O23"/>
    <mergeCell ref="E22:F22"/>
    <mergeCell ref="G22:O22"/>
    <mergeCell ref="E21:O21"/>
    <mergeCell ref="AE52:AF52"/>
    <mergeCell ref="G51:O51"/>
    <mergeCell ref="C54:G54"/>
    <mergeCell ref="AE64:AK64"/>
    <mergeCell ref="AE50:AF50"/>
    <mergeCell ref="AG50:AH50"/>
    <mergeCell ref="AI50:AJ50"/>
    <mergeCell ref="AA34:AD34"/>
    <mergeCell ref="Y38:AF39"/>
    <mergeCell ref="R55:Z55"/>
    <mergeCell ref="AA55:AC55"/>
    <mergeCell ref="AD55:AM55"/>
    <mergeCell ref="C58:G58"/>
    <mergeCell ref="H58:Q58"/>
    <mergeCell ref="R58:Z58"/>
    <mergeCell ref="AA58:AC58"/>
    <mergeCell ref="AD58:AM58"/>
    <mergeCell ref="Z49:AD49"/>
    <mergeCell ref="AE49:AF49"/>
    <mergeCell ref="D46:F47"/>
    <mergeCell ref="G46:I47"/>
    <mergeCell ref="AD59:AM59"/>
    <mergeCell ref="AG84:AH84"/>
    <mergeCell ref="AI84:AJ84"/>
    <mergeCell ref="AK84:AL84"/>
    <mergeCell ref="AM84:AN84"/>
    <mergeCell ref="C88:G88"/>
    <mergeCell ref="H88:Q88"/>
    <mergeCell ref="R88:Z88"/>
    <mergeCell ref="AA88:AC88"/>
    <mergeCell ref="AD88:AM88"/>
    <mergeCell ref="W76:X77"/>
    <mergeCell ref="Y76:AF77"/>
    <mergeCell ref="AG76:AI77"/>
    <mergeCell ref="AI81:AJ81"/>
    <mergeCell ref="AK81:AL81"/>
    <mergeCell ref="AA118:AC118"/>
    <mergeCell ref="AG113:AH113"/>
    <mergeCell ref="H117:Q117"/>
    <mergeCell ref="R117:Z117"/>
    <mergeCell ref="AA117:AC117"/>
    <mergeCell ref="AD117:AM117"/>
    <mergeCell ref="B113:C113"/>
    <mergeCell ref="D113:L113"/>
    <mergeCell ref="M114:N114"/>
    <mergeCell ref="R114:S114"/>
    <mergeCell ref="AM81:AN81"/>
    <mergeCell ref="G78:I79"/>
    <mergeCell ref="J78:Q79"/>
    <mergeCell ref="R78:S79"/>
    <mergeCell ref="W78:X79"/>
    <mergeCell ref="Y78:AF79"/>
    <mergeCell ref="AG78:AI79"/>
    <mergeCell ref="AG128:AI129"/>
    <mergeCell ref="AJ128:AN129"/>
    <mergeCell ref="AB114:AC114"/>
    <mergeCell ref="M113:N113"/>
    <mergeCell ref="M84:N84"/>
    <mergeCell ref="R84:S84"/>
    <mergeCell ref="AB84:AC84"/>
    <mergeCell ref="AG85:AH85"/>
    <mergeCell ref="AI85:AJ85"/>
    <mergeCell ref="AK85:AL85"/>
    <mergeCell ref="AM85:AN85"/>
    <mergeCell ref="C87:G87"/>
    <mergeCell ref="H87:Q87"/>
    <mergeCell ref="B114:C114"/>
    <mergeCell ref="D114:L114"/>
    <mergeCell ref="D78:F79"/>
    <mergeCell ref="AI113:AJ113"/>
    <mergeCell ref="AK113:AL113"/>
    <mergeCell ref="AM113:AN113"/>
    <mergeCell ref="W113:X113"/>
    <mergeCell ref="AB113:AC113"/>
    <mergeCell ref="M115:N115"/>
    <mergeCell ref="R115:S115"/>
    <mergeCell ref="W115:X115"/>
    <mergeCell ref="AD119:AM119"/>
    <mergeCell ref="AG115:AH115"/>
    <mergeCell ref="AI115:AJ115"/>
    <mergeCell ref="H118:Q118"/>
    <mergeCell ref="R118:Z118"/>
    <mergeCell ref="AK115:AL115"/>
    <mergeCell ref="AM115:AN115"/>
    <mergeCell ref="C117:G117"/>
    <mergeCell ref="Y127:AF127"/>
    <mergeCell ref="AG127:AI127"/>
    <mergeCell ref="AJ127:AN127"/>
    <mergeCell ref="AG114:AH114"/>
    <mergeCell ref="AI114:AJ114"/>
    <mergeCell ref="AK114:AL114"/>
    <mergeCell ref="AM114:AN114"/>
    <mergeCell ref="AD120:AM120"/>
    <mergeCell ref="B121:AN122"/>
    <mergeCell ref="C118:G118"/>
    <mergeCell ref="D130:F131"/>
    <mergeCell ref="G130:I131"/>
    <mergeCell ref="J130:Q131"/>
    <mergeCell ref="R130:S131"/>
    <mergeCell ref="W130:X131"/>
    <mergeCell ref="Y130:AF131"/>
    <mergeCell ref="AG130:AI131"/>
    <mergeCell ref="AJ130:AN131"/>
    <mergeCell ref="B128:C129"/>
    <mergeCell ref="AE124:AK124"/>
    <mergeCell ref="AL124:AM124"/>
    <mergeCell ref="B127:C127"/>
    <mergeCell ref="C124:F124"/>
    <mergeCell ref="G124:N124"/>
    <mergeCell ref="O124:R124"/>
    <mergeCell ref="S124:Z124"/>
    <mergeCell ref="AA124:AD124"/>
    <mergeCell ref="D128:F129"/>
    <mergeCell ref="G128:I129"/>
    <mergeCell ref="J128:Q129"/>
    <mergeCell ref="R128:S129"/>
    <mergeCell ref="W128:X129"/>
    <mergeCell ref="D162:F163"/>
    <mergeCell ref="G162:I163"/>
    <mergeCell ref="J162:Q163"/>
    <mergeCell ref="R162:S163"/>
    <mergeCell ref="W162:X163"/>
    <mergeCell ref="AG164:AI165"/>
    <mergeCell ref="AJ164:AN165"/>
    <mergeCell ref="D166:F167"/>
    <mergeCell ref="G166:I167"/>
    <mergeCell ref="J166:Q167"/>
    <mergeCell ref="R166:S167"/>
    <mergeCell ref="W166:X167"/>
    <mergeCell ref="AG166:AI167"/>
    <mergeCell ref="D132:F133"/>
    <mergeCell ref="G132:I133"/>
    <mergeCell ref="J132:Q133"/>
    <mergeCell ref="R132:S133"/>
    <mergeCell ref="W132:X133"/>
    <mergeCell ref="Y132:AF133"/>
    <mergeCell ref="AG132:AI133"/>
    <mergeCell ref="AJ132:AN133"/>
    <mergeCell ref="AG162:AI163"/>
    <mergeCell ref="AJ162:AN163"/>
    <mergeCell ref="AG136:AI137"/>
    <mergeCell ref="AJ136:AN137"/>
    <mergeCell ref="AD148:AM148"/>
    <mergeCell ref="C149:G149"/>
    <mergeCell ref="H149:Q149"/>
    <mergeCell ref="R149:Z149"/>
    <mergeCell ref="AA149:AC149"/>
    <mergeCell ref="AD149:AM149"/>
    <mergeCell ref="AG145:AH145"/>
    <mergeCell ref="G192:I193"/>
    <mergeCell ref="J192:Q193"/>
    <mergeCell ref="R192:S193"/>
    <mergeCell ref="W192:X193"/>
    <mergeCell ref="Y192:AF193"/>
    <mergeCell ref="AG192:AI193"/>
    <mergeCell ref="AJ192:AN193"/>
    <mergeCell ref="D194:F195"/>
    <mergeCell ref="G194:I195"/>
    <mergeCell ref="J194:Q195"/>
    <mergeCell ref="R194:S195"/>
    <mergeCell ref="W194:X195"/>
    <mergeCell ref="Y194:AF195"/>
    <mergeCell ref="Y138:AF139"/>
    <mergeCell ref="AG138:AI139"/>
    <mergeCell ref="AJ138:AN139"/>
    <mergeCell ref="D187:F187"/>
    <mergeCell ref="G187:I187"/>
    <mergeCell ref="J187:Q187"/>
    <mergeCell ref="R187:X187"/>
    <mergeCell ref="Y187:AF187"/>
    <mergeCell ref="AG187:AI187"/>
    <mergeCell ref="AJ187:AN187"/>
    <mergeCell ref="AJ158:AN159"/>
    <mergeCell ref="D160:F161"/>
    <mergeCell ref="G160:I161"/>
    <mergeCell ref="J160:Q161"/>
    <mergeCell ref="R160:S161"/>
    <mergeCell ref="W160:X161"/>
    <mergeCell ref="Y160:AF161"/>
    <mergeCell ref="AG160:AI161"/>
    <mergeCell ref="AJ160:AN161"/>
  </mergeCells>
  <phoneticPr fontId="1"/>
  <conditionalFormatting sqref="AL64:AM64">
    <cfRule type="expression" dxfId="45" priority="15">
      <formula>WEEKDAY(AL64)=7</formula>
    </cfRule>
    <cfRule type="expression" dxfId="44" priority="16">
      <formula>WEEKDAY(AL64)=1</formula>
    </cfRule>
  </conditionalFormatting>
  <conditionalFormatting sqref="AL94:AM94">
    <cfRule type="expression" dxfId="43" priority="13">
      <formula>WEEKDAY(AL94)=7</formula>
    </cfRule>
    <cfRule type="expression" dxfId="42" priority="14">
      <formula>WEEKDAY(AL94)=1</formula>
    </cfRule>
  </conditionalFormatting>
  <conditionalFormatting sqref="AL124:AM124">
    <cfRule type="expression" dxfId="41" priority="11">
      <formula>WEEKDAY(AL124)=7</formula>
    </cfRule>
    <cfRule type="expression" dxfId="40" priority="12">
      <formula>WEEKDAY(AL124)=1</formula>
    </cfRule>
  </conditionalFormatting>
  <conditionalFormatting sqref="AL154:AM154">
    <cfRule type="expression" dxfId="39" priority="9">
      <formula>WEEKDAY(AL154)=7</formula>
    </cfRule>
    <cfRule type="expression" dxfId="38" priority="10">
      <formula>WEEKDAY(AL154)=1</formula>
    </cfRule>
  </conditionalFormatting>
  <conditionalFormatting sqref="AL184:AM184">
    <cfRule type="expression" dxfId="37" priority="7">
      <formula>WEEKDAY(AL184)=7</formula>
    </cfRule>
    <cfRule type="expression" dxfId="36" priority="8">
      <formula>WEEKDAY(AL184)=1</formula>
    </cfRule>
  </conditionalFormatting>
  <conditionalFormatting sqref="AL4:AM4">
    <cfRule type="expression" dxfId="35" priority="5">
      <formula>WEEKDAY(AL4)=7</formula>
    </cfRule>
    <cfRule type="expression" dxfId="34" priority="6">
      <formula>WEEKDAY(AL4)=1</formula>
    </cfRule>
  </conditionalFormatting>
  <conditionalFormatting sqref="AL34:AM34">
    <cfRule type="expression" dxfId="33" priority="3">
      <formula>WEEKDAY(AL34)=7</formula>
    </cfRule>
    <cfRule type="expression" dxfId="32" priority="4">
      <formula>WEEKDAY(AL34)=1</formula>
    </cfRule>
  </conditionalFormatting>
  <conditionalFormatting sqref="AL214:AM214">
    <cfRule type="expression" dxfId="31" priority="1">
      <formula>WEEKDAY(AL214)=7</formula>
    </cfRule>
    <cfRule type="expression" dxfId="30" priority="2">
      <formula>WEEKDAY(AL214)=1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1" orientation="landscape" horizontalDpi="4294967293" verticalDpi="300" r:id="rId1"/>
  <rowBreaks count="6" manualBreakCount="6">
    <brk id="30" min="1" max="39" man="1"/>
    <brk id="60" min="1" max="39" man="1"/>
    <brk id="90" min="1" max="39" man="1"/>
    <brk id="120" min="1" max="39" man="1"/>
    <brk id="150" min="1" max="39" man="1"/>
    <brk id="180" min="1" max="3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42"/>
  <sheetViews>
    <sheetView showGridLines="0" view="pageBreakPreview" topLeftCell="A2" zoomScaleNormal="100" zoomScaleSheetLayoutView="100" workbookViewId="0">
      <selection activeCell="Y13" sqref="Y13:AF14"/>
    </sheetView>
  </sheetViews>
  <sheetFormatPr defaultColWidth="3.5" defaultRowHeight="13.5"/>
  <cols>
    <col min="1" max="15" width="3.5" style="3"/>
    <col min="16" max="16" width="3.5" style="3" customWidth="1"/>
    <col min="17" max="16384" width="3.5" style="3"/>
  </cols>
  <sheetData>
    <row r="1" spans="2:40" ht="24" hidden="1" customHeight="1"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2"/>
      <c r="AE1" s="72"/>
      <c r="AF1" s="72"/>
      <c r="AG1" s="72"/>
      <c r="AH1" s="72"/>
      <c r="AI1" s="72"/>
      <c r="AJ1" s="72"/>
      <c r="AK1" s="72"/>
      <c r="AL1" s="72"/>
      <c r="AM1" s="72"/>
    </row>
    <row r="2" spans="2:40" ht="18" customHeight="1">
      <c r="B2" s="240" t="s">
        <v>118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</row>
    <row r="3" spans="2:40" ht="18" customHeight="1"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</row>
    <row r="4" spans="2:40" ht="18" customHeight="1">
      <c r="C4" s="233" t="s">
        <v>185</v>
      </c>
      <c r="D4" s="233"/>
      <c r="E4" s="233"/>
      <c r="F4" s="23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2:40" ht="24" customHeight="1">
      <c r="C5" s="234" t="s">
        <v>1</v>
      </c>
      <c r="D5" s="234"/>
      <c r="E5" s="234"/>
      <c r="F5" s="234"/>
      <c r="G5" s="247" t="s">
        <v>184</v>
      </c>
      <c r="H5" s="247"/>
      <c r="I5" s="247"/>
      <c r="J5" s="247"/>
      <c r="K5" s="247"/>
      <c r="L5" s="247"/>
      <c r="M5" s="247"/>
      <c r="N5" s="247"/>
      <c r="O5" s="234" t="s">
        <v>0</v>
      </c>
      <c r="P5" s="234"/>
      <c r="Q5" s="234"/>
      <c r="R5" s="234"/>
      <c r="S5" s="235" t="s">
        <v>58</v>
      </c>
      <c r="T5" s="235"/>
      <c r="U5" s="235"/>
      <c r="V5" s="235"/>
      <c r="W5" s="235"/>
      <c r="X5" s="235"/>
      <c r="Y5" s="235"/>
      <c r="Z5" s="235"/>
      <c r="AA5" s="234" t="s">
        <v>4</v>
      </c>
      <c r="AB5" s="234"/>
      <c r="AC5" s="234"/>
      <c r="AD5" s="234"/>
      <c r="AE5" s="236">
        <v>44338</v>
      </c>
      <c r="AF5" s="237"/>
      <c r="AG5" s="237"/>
      <c r="AH5" s="237"/>
      <c r="AI5" s="237"/>
      <c r="AJ5" s="237"/>
      <c r="AK5" s="237"/>
      <c r="AL5" s="238">
        <f>AE5</f>
        <v>44338</v>
      </c>
      <c r="AM5" s="239"/>
    </row>
    <row r="6" spans="2:40" ht="12" customHeight="1">
      <c r="U6" s="6"/>
    </row>
    <row r="7" spans="2:40" ht="18" customHeight="1" thickBot="1">
      <c r="B7" s="4" t="s">
        <v>164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2:40" ht="18" customHeight="1" thickBot="1">
      <c r="B8" s="246"/>
      <c r="C8" s="231"/>
      <c r="D8" s="230" t="s">
        <v>5</v>
      </c>
      <c r="E8" s="230"/>
      <c r="F8" s="230"/>
      <c r="G8" s="231" t="s">
        <v>39</v>
      </c>
      <c r="H8" s="231"/>
      <c r="I8" s="231"/>
      <c r="J8" s="230" t="s">
        <v>6</v>
      </c>
      <c r="K8" s="230"/>
      <c r="L8" s="230"/>
      <c r="M8" s="230"/>
      <c r="N8" s="230"/>
      <c r="O8" s="230"/>
      <c r="P8" s="230"/>
      <c r="Q8" s="230"/>
      <c r="R8" s="230" t="s">
        <v>40</v>
      </c>
      <c r="S8" s="230"/>
      <c r="T8" s="230"/>
      <c r="U8" s="230"/>
      <c r="V8" s="230"/>
      <c r="W8" s="230"/>
      <c r="X8" s="230"/>
      <c r="Y8" s="230" t="s">
        <v>6</v>
      </c>
      <c r="Z8" s="230"/>
      <c r="AA8" s="230"/>
      <c r="AB8" s="230"/>
      <c r="AC8" s="230"/>
      <c r="AD8" s="230"/>
      <c r="AE8" s="230"/>
      <c r="AF8" s="230"/>
      <c r="AG8" s="231" t="s">
        <v>39</v>
      </c>
      <c r="AH8" s="231"/>
      <c r="AI8" s="231"/>
      <c r="AJ8" s="231" t="s">
        <v>7</v>
      </c>
      <c r="AK8" s="231"/>
      <c r="AL8" s="231"/>
      <c r="AM8" s="231"/>
      <c r="AN8" s="232"/>
    </row>
    <row r="9" spans="2:40" ht="18" customHeight="1">
      <c r="B9" s="199">
        <v>1</v>
      </c>
      <c r="C9" s="200"/>
      <c r="D9" s="201">
        <v>0.41666666666666669</v>
      </c>
      <c r="E9" s="201"/>
      <c r="F9" s="201"/>
      <c r="G9" s="203"/>
      <c r="H9" s="203"/>
      <c r="I9" s="203"/>
      <c r="J9" s="205" t="s">
        <v>186</v>
      </c>
      <c r="K9" s="206"/>
      <c r="L9" s="206"/>
      <c r="M9" s="206"/>
      <c r="N9" s="206"/>
      <c r="O9" s="206"/>
      <c r="P9" s="206"/>
      <c r="Q9" s="206"/>
      <c r="R9" s="208">
        <f>IF(OR(T9="",T10=""),"",T9+T10)</f>
        <v>0</v>
      </c>
      <c r="S9" s="209"/>
      <c r="T9" s="20">
        <v>0</v>
      </c>
      <c r="U9" s="21" t="s">
        <v>8</v>
      </c>
      <c r="V9" s="20">
        <v>1</v>
      </c>
      <c r="W9" s="208">
        <f>IF(OR(V9="",V10=""),"",V9+V10)</f>
        <v>1</v>
      </c>
      <c r="X9" s="208"/>
      <c r="Y9" s="205" t="s">
        <v>188</v>
      </c>
      <c r="Z9" s="206"/>
      <c r="AA9" s="206"/>
      <c r="AB9" s="206"/>
      <c r="AC9" s="206"/>
      <c r="AD9" s="206"/>
      <c r="AE9" s="206"/>
      <c r="AF9" s="206"/>
      <c r="AG9" s="203"/>
      <c r="AH9" s="203"/>
      <c r="AI9" s="203"/>
      <c r="AJ9" s="228" t="s">
        <v>193</v>
      </c>
      <c r="AK9" s="228"/>
      <c r="AL9" s="228"/>
      <c r="AM9" s="228"/>
      <c r="AN9" s="229"/>
    </row>
    <row r="10" spans="2:40" ht="18" customHeight="1">
      <c r="B10" s="197"/>
      <c r="C10" s="198"/>
      <c r="D10" s="202"/>
      <c r="E10" s="202"/>
      <c r="F10" s="202"/>
      <c r="G10" s="204"/>
      <c r="H10" s="204"/>
      <c r="I10" s="204"/>
      <c r="J10" s="207"/>
      <c r="K10" s="207"/>
      <c r="L10" s="207"/>
      <c r="M10" s="207"/>
      <c r="N10" s="207"/>
      <c r="O10" s="207"/>
      <c r="P10" s="207"/>
      <c r="Q10" s="207"/>
      <c r="R10" s="210"/>
      <c r="S10" s="210"/>
      <c r="T10" s="22">
        <v>0</v>
      </c>
      <c r="U10" s="23" t="s">
        <v>8</v>
      </c>
      <c r="V10" s="22">
        <v>0</v>
      </c>
      <c r="W10" s="217"/>
      <c r="X10" s="217"/>
      <c r="Y10" s="207"/>
      <c r="Z10" s="207"/>
      <c r="AA10" s="207"/>
      <c r="AB10" s="207"/>
      <c r="AC10" s="207"/>
      <c r="AD10" s="207"/>
      <c r="AE10" s="207"/>
      <c r="AF10" s="207"/>
      <c r="AG10" s="204"/>
      <c r="AH10" s="204"/>
      <c r="AI10" s="204"/>
      <c r="AJ10" s="219"/>
      <c r="AK10" s="219"/>
      <c r="AL10" s="219"/>
      <c r="AM10" s="219"/>
      <c r="AN10" s="220"/>
    </row>
    <row r="11" spans="2:40" ht="18" customHeight="1">
      <c r="B11" s="195">
        <v>2</v>
      </c>
      <c r="C11" s="196"/>
      <c r="D11" s="202">
        <v>0.4375</v>
      </c>
      <c r="E11" s="202">
        <v>0.4375</v>
      </c>
      <c r="F11" s="202"/>
      <c r="G11" s="204"/>
      <c r="H11" s="204"/>
      <c r="I11" s="204"/>
      <c r="J11" s="215" t="s">
        <v>189</v>
      </c>
      <c r="K11" s="216"/>
      <c r="L11" s="216"/>
      <c r="M11" s="216"/>
      <c r="N11" s="216"/>
      <c r="O11" s="216"/>
      <c r="P11" s="216"/>
      <c r="Q11" s="216"/>
      <c r="R11" s="217">
        <f t="shared" ref="R11" si="0">IF(OR(T11="",T12=""),"",T11+T12)</f>
        <v>2</v>
      </c>
      <c r="S11" s="210"/>
      <c r="T11" s="24">
        <v>1</v>
      </c>
      <c r="U11" s="25" t="s">
        <v>8</v>
      </c>
      <c r="V11" s="24">
        <v>0</v>
      </c>
      <c r="W11" s="217">
        <f t="shared" ref="W11" si="1">IF(OR(V11="",V12=""),"",V11+V12)</f>
        <v>0</v>
      </c>
      <c r="X11" s="217"/>
      <c r="Y11" s="215" t="s">
        <v>190</v>
      </c>
      <c r="Z11" s="216"/>
      <c r="AA11" s="216"/>
      <c r="AB11" s="216"/>
      <c r="AC11" s="216"/>
      <c r="AD11" s="216"/>
      <c r="AE11" s="216"/>
      <c r="AF11" s="216"/>
      <c r="AG11" s="204"/>
      <c r="AH11" s="204"/>
      <c r="AI11" s="204"/>
      <c r="AJ11" s="219" t="s">
        <v>194</v>
      </c>
      <c r="AK11" s="219"/>
      <c r="AL11" s="219"/>
      <c r="AM11" s="219"/>
      <c r="AN11" s="220"/>
    </row>
    <row r="12" spans="2:40" ht="18" customHeight="1">
      <c r="B12" s="197"/>
      <c r="C12" s="198"/>
      <c r="D12" s="202"/>
      <c r="E12" s="202"/>
      <c r="F12" s="202"/>
      <c r="G12" s="204"/>
      <c r="H12" s="204"/>
      <c r="I12" s="204"/>
      <c r="J12" s="207"/>
      <c r="K12" s="207"/>
      <c r="L12" s="207"/>
      <c r="M12" s="207"/>
      <c r="N12" s="207"/>
      <c r="O12" s="207"/>
      <c r="P12" s="207"/>
      <c r="Q12" s="207"/>
      <c r="R12" s="210"/>
      <c r="S12" s="210"/>
      <c r="T12" s="22">
        <v>1</v>
      </c>
      <c r="U12" s="23" t="s">
        <v>8</v>
      </c>
      <c r="V12" s="22">
        <v>0</v>
      </c>
      <c r="W12" s="217"/>
      <c r="X12" s="217"/>
      <c r="Y12" s="207"/>
      <c r="Z12" s="207"/>
      <c r="AA12" s="207"/>
      <c r="AB12" s="207"/>
      <c r="AC12" s="207"/>
      <c r="AD12" s="207"/>
      <c r="AE12" s="207"/>
      <c r="AF12" s="207"/>
      <c r="AG12" s="204"/>
      <c r="AH12" s="204"/>
      <c r="AI12" s="204"/>
      <c r="AJ12" s="219"/>
      <c r="AK12" s="219"/>
      <c r="AL12" s="219"/>
      <c r="AM12" s="219"/>
      <c r="AN12" s="220"/>
    </row>
    <row r="13" spans="2:40" ht="18" customHeight="1">
      <c r="B13" s="195">
        <v>3</v>
      </c>
      <c r="C13" s="196"/>
      <c r="D13" s="202">
        <v>0.45833333333333298</v>
      </c>
      <c r="E13" s="202"/>
      <c r="F13" s="202"/>
      <c r="G13" s="204"/>
      <c r="H13" s="204"/>
      <c r="I13" s="204"/>
      <c r="J13" s="215" t="s">
        <v>191</v>
      </c>
      <c r="K13" s="216"/>
      <c r="L13" s="216"/>
      <c r="M13" s="216"/>
      <c r="N13" s="216"/>
      <c r="O13" s="216"/>
      <c r="P13" s="216"/>
      <c r="Q13" s="216"/>
      <c r="R13" s="217">
        <f t="shared" ref="R13" si="2">IF(OR(T13="",T14=""),"",T13+T14)</f>
        <v>0</v>
      </c>
      <c r="S13" s="210"/>
      <c r="T13" s="24">
        <v>0</v>
      </c>
      <c r="U13" s="25" t="s">
        <v>8</v>
      </c>
      <c r="V13" s="24">
        <v>0</v>
      </c>
      <c r="W13" s="217">
        <f t="shared" ref="W13" si="3">IF(OR(V13="",V14=""),"",V13+V14)</f>
        <v>2</v>
      </c>
      <c r="X13" s="217"/>
      <c r="Y13" s="215" t="s">
        <v>186</v>
      </c>
      <c r="Z13" s="216"/>
      <c r="AA13" s="216"/>
      <c r="AB13" s="216"/>
      <c r="AC13" s="216"/>
      <c r="AD13" s="216"/>
      <c r="AE13" s="216"/>
      <c r="AF13" s="216"/>
      <c r="AG13" s="204"/>
      <c r="AH13" s="204"/>
      <c r="AI13" s="204"/>
      <c r="AJ13" s="219" t="s">
        <v>195</v>
      </c>
      <c r="AK13" s="219"/>
      <c r="AL13" s="219"/>
      <c r="AM13" s="219"/>
      <c r="AN13" s="220"/>
    </row>
    <row r="14" spans="2:40" ht="18" customHeight="1">
      <c r="B14" s="197"/>
      <c r="C14" s="198"/>
      <c r="D14" s="202"/>
      <c r="E14" s="202"/>
      <c r="F14" s="202"/>
      <c r="G14" s="204"/>
      <c r="H14" s="204"/>
      <c r="I14" s="204"/>
      <c r="J14" s="207"/>
      <c r="K14" s="207"/>
      <c r="L14" s="207"/>
      <c r="M14" s="207"/>
      <c r="N14" s="207"/>
      <c r="O14" s="207"/>
      <c r="P14" s="207"/>
      <c r="Q14" s="207"/>
      <c r="R14" s="210"/>
      <c r="S14" s="210"/>
      <c r="T14" s="22">
        <v>0</v>
      </c>
      <c r="U14" s="23" t="s">
        <v>8</v>
      </c>
      <c r="V14" s="22">
        <v>2</v>
      </c>
      <c r="W14" s="217"/>
      <c r="X14" s="217"/>
      <c r="Y14" s="207"/>
      <c r="Z14" s="207"/>
      <c r="AA14" s="207"/>
      <c r="AB14" s="207"/>
      <c r="AC14" s="207"/>
      <c r="AD14" s="207"/>
      <c r="AE14" s="207"/>
      <c r="AF14" s="207"/>
      <c r="AG14" s="204"/>
      <c r="AH14" s="204"/>
      <c r="AI14" s="204"/>
      <c r="AJ14" s="219"/>
      <c r="AK14" s="219"/>
      <c r="AL14" s="219"/>
      <c r="AM14" s="219"/>
      <c r="AN14" s="220"/>
    </row>
    <row r="15" spans="2:40" ht="18" customHeight="1">
      <c r="B15" s="195">
        <v>4</v>
      </c>
      <c r="C15" s="196"/>
      <c r="D15" s="202">
        <v>0.47916666666666702</v>
      </c>
      <c r="E15" s="202">
        <v>0.4375</v>
      </c>
      <c r="F15" s="202"/>
      <c r="G15" s="204"/>
      <c r="H15" s="204"/>
      <c r="I15" s="204"/>
      <c r="J15" s="215" t="s">
        <v>188</v>
      </c>
      <c r="K15" s="216"/>
      <c r="L15" s="216"/>
      <c r="M15" s="216"/>
      <c r="N15" s="216"/>
      <c r="O15" s="216"/>
      <c r="P15" s="216"/>
      <c r="Q15" s="216"/>
      <c r="R15" s="217">
        <f t="shared" ref="R15" si="4">IF(OR(T15="",T16=""),"",T15+T16)</f>
        <v>2</v>
      </c>
      <c r="S15" s="210"/>
      <c r="T15" s="24">
        <v>0</v>
      </c>
      <c r="U15" s="25" t="s">
        <v>8</v>
      </c>
      <c r="V15" s="24">
        <v>3</v>
      </c>
      <c r="W15" s="217">
        <f t="shared" ref="W15" si="5">IF(OR(V15="",V16=""),"",V15+V16)</f>
        <v>4</v>
      </c>
      <c r="X15" s="217"/>
      <c r="Y15" s="215" t="s">
        <v>189</v>
      </c>
      <c r="Z15" s="216"/>
      <c r="AA15" s="216"/>
      <c r="AB15" s="216"/>
      <c r="AC15" s="216"/>
      <c r="AD15" s="216"/>
      <c r="AE15" s="216"/>
      <c r="AF15" s="216"/>
      <c r="AG15" s="204"/>
      <c r="AH15" s="204"/>
      <c r="AI15" s="204"/>
      <c r="AJ15" s="219" t="s">
        <v>196</v>
      </c>
      <c r="AK15" s="219"/>
      <c r="AL15" s="219"/>
      <c r="AM15" s="219"/>
      <c r="AN15" s="220"/>
    </row>
    <row r="16" spans="2:40" ht="18" customHeight="1">
      <c r="B16" s="197"/>
      <c r="C16" s="198"/>
      <c r="D16" s="202"/>
      <c r="E16" s="202"/>
      <c r="F16" s="202"/>
      <c r="G16" s="204"/>
      <c r="H16" s="204"/>
      <c r="I16" s="204"/>
      <c r="J16" s="207"/>
      <c r="K16" s="207"/>
      <c r="L16" s="207"/>
      <c r="M16" s="207"/>
      <c r="N16" s="207"/>
      <c r="O16" s="207"/>
      <c r="P16" s="207"/>
      <c r="Q16" s="207"/>
      <c r="R16" s="210"/>
      <c r="S16" s="210"/>
      <c r="T16" s="22">
        <v>2</v>
      </c>
      <c r="U16" s="23" t="s">
        <v>8</v>
      </c>
      <c r="V16" s="22">
        <v>1</v>
      </c>
      <c r="W16" s="217"/>
      <c r="X16" s="217"/>
      <c r="Y16" s="207"/>
      <c r="Z16" s="207"/>
      <c r="AA16" s="207"/>
      <c r="AB16" s="207"/>
      <c r="AC16" s="207"/>
      <c r="AD16" s="207"/>
      <c r="AE16" s="207"/>
      <c r="AF16" s="207"/>
      <c r="AG16" s="204"/>
      <c r="AH16" s="204"/>
      <c r="AI16" s="204"/>
      <c r="AJ16" s="219"/>
      <c r="AK16" s="219"/>
      <c r="AL16" s="219"/>
      <c r="AM16" s="219"/>
      <c r="AN16" s="220"/>
    </row>
    <row r="17" spans="2:40" ht="18" customHeight="1">
      <c r="B17" s="195">
        <v>5</v>
      </c>
      <c r="C17" s="196"/>
      <c r="D17" s="202">
        <v>0.5</v>
      </c>
      <c r="E17" s="202"/>
      <c r="F17" s="202"/>
      <c r="G17" s="204"/>
      <c r="H17" s="204"/>
      <c r="I17" s="204"/>
      <c r="J17" s="215" t="s">
        <v>190</v>
      </c>
      <c r="K17" s="216"/>
      <c r="L17" s="216"/>
      <c r="M17" s="216"/>
      <c r="N17" s="216"/>
      <c r="O17" s="216"/>
      <c r="P17" s="216"/>
      <c r="Q17" s="216"/>
      <c r="R17" s="217">
        <f t="shared" ref="R17" si="6">IF(OR(T17="",T18=""),"",T17+T18)</f>
        <v>3</v>
      </c>
      <c r="S17" s="210"/>
      <c r="T17" s="24">
        <v>2</v>
      </c>
      <c r="U17" s="25" t="s">
        <v>8</v>
      </c>
      <c r="V17" s="24">
        <v>1</v>
      </c>
      <c r="W17" s="217">
        <f t="shared" ref="W17" si="7">IF(OR(V17="",V18=""),"",V17+V18)</f>
        <v>2</v>
      </c>
      <c r="X17" s="217"/>
      <c r="Y17" s="215" t="s">
        <v>191</v>
      </c>
      <c r="Z17" s="216"/>
      <c r="AA17" s="216"/>
      <c r="AB17" s="216"/>
      <c r="AC17" s="216"/>
      <c r="AD17" s="216"/>
      <c r="AE17" s="216"/>
      <c r="AF17" s="216"/>
      <c r="AG17" s="204"/>
      <c r="AH17" s="204"/>
      <c r="AI17" s="204"/>
      <c r="AJ17" s="219" t="s">
        <v>197</v>
      </c>
      <c r="AK17" s="219"/>
      <c r="AL17" s="219"/>
      <c r="AM17" s="219"/>
      <c r="AN17" s="220"/>
    </row>
    <row r="18" spans="2:40" ht="18" customHeight="1">
      <c r="B18" s="197"/>
      <c r="C18" s="198"/>
      <c r="D18" s="202"/>
      <c r="E18" s="202"/>
      <c r="F18" s="202"/>
      <c r="G18" s="204"/>
      <c r="H18" s="204"/>
      <c r="I18" s="204"/>
      <c r="J18" s="207"/>
      <c r="K18" s="207"/>
      <c r="L18" s="207"/>
      <c r="M18" s="207"/>
      <c r="N18" s="207"/>
      <c r="O18" s="207"/>
      <c r="P18" s="207"/>
      <c r="Q18" s="207"/>
      <c r="R18" s="210"/>
      <c r="S18" s="210"/>
      <c r="T18" s="22">
        <v>1</v>
      </c>
      <c r="U18" s="23" t="s">
        <v>8</v>
      </c>
      <c r="V18" s="22">
        <v>1</v>
      </c>
      <c r="W18" s="217"/>
      <c r="X18" s="217"/>
      <c r="Y18" s="207"/>
      <c r="Z18" s="207"/>
      <c r="AA18" s="207"/>
      <c r="AB18" s="207"/>
      <c r="AC18" s="207"/>
      <c r="AD18" s="207"/>
      <c r="AE18" s="207"/>
      <c r="AF18" s="207"/>
      <c r="AG18" s="204"/>
      <c r="AH18" s="204"/>
      <c r="AI18" s="204"/>
      <c r="AJ18" s="219"/>
      <c r="AK18" s="219"/>
      <c r="AL18" s="219"/>
      <c r="AM18" s="219"/>
      <c r="AN18" s="220"/>
    </row>
    <row r="19" spans="2:40" ht="18" customHeight="1">
      <c r="B19" s="195">
        <v>6</v>
      </c>
      <c r="C19" s="196"/>
      <c r="D19" s="202">
        <v>0.52083333333333404</v>
      </c>
      <c r="E19" s="202">
        <v>0.4375</v>
      </c>
      <c r="F19" s="202"/>
      <c r="G19" s="204"/>
      <c r="H19" s="204"/>
      <c r="I19" s="204"/>
      <c r="J19" s="215" t="s">
        <v>186</v>
      </c>
      <c r="K19" s="216"/>
      <c r="L19" s="216"/>
      <c r="M19" s="216"/>
      <c r="N19" s="216"/>
      <c r="O19" s="216"/>
      <c r="P19" s="216"/>
      <c r="Q19" s="216"/>
      <c r="R19" s="217">
        <f t="shared" ref="R19" si="8">IF(OR(T19="",T20=""),"",T19+T20)</f>
        <v>3</v>
      </c>
      <c r="S19" s="210"/>
      <c r="T19" s="24">
        <v>1</v>
      </c>
      <c r="U19" s="25" t="s">
        <v>8</v>
      </c>
      <c r="V19" s="24">
        <v>2</v>
      </c>
      <c r="W19" s="217">
        <f t="shared" ref="W19" si="9">IF(OR(V19="",V20=""),"",V19+V20)</f>
        <v>4</v>
      </c>
      <c r="X19" s="217"/>
      <c r="Y19" s="215" t="s">
        <v>189</v>
      </c>
      <c r="Z19" s="216"/>
      <c r="AA19" s="216"/>
      <c r="AB19" s="216"/>
      <c r="AC19" s="216"/>
      <c r="AD19" s="216"/>
      <c r="AE19" s="216"/>
      <c r="AF19" s="216"/>
      <c r="AG19" s="204"/>
      <c r="AH19" s="204"/>
      <c r="AI19" s="204"/>
      <c r="AJ19" s="219" t="s">
        <v>198</v>
      </c>
      <c r="AK19" s="219"/>
      <c r="AL19" s="219"/>
      <c r="AM19" s="219"/>
      <c r="AN19" s="220"/>
    </row>
    <row r="20" spans="2:40" ht="18" customHeight="1">
      <c r="B20" s="197"/>
      <c r="C20" s="198"/>
      <c r="D20" s="202"/>
      <c r="E20" s="202"/>
      <c r="F20" s="202"/>
      <c r="G20" s="204"/>
      <c r="H20" s="204"/>
      <c r="I20" s="204"/>
      <c r="J20" s="207"/>
      <c r="K20" s="207"/>
      <c r="L20" s="207"/>
      <c r="M20" s="207"/>
      <c r="N20" s="207"/>
      <c r="O20" s="207"/>
      <c r="P20" s="207"/>
      <c r="Q20" s="207"/>
      <c r="R20" s="210"/>
      <c r="S20" s="210"/>
      <c r="T20" s="22">
        <v>2</v>
      </c>
      <c r="U20" s="23" t="s">
        <v>8</v>
      </c>
      <c r="V20" s="22">
        <v>2</v>
      </c>
      <c r="W20" s="217"/>
      <c r="X20" s="217"/>
      <c r="Y20" s="207"/>
      <c r="Z20" s="207"/>
      <c r="AA20" s="207"/>
      <c r="AB20" s="207"/>
      <c r="AC20" s="207"/>
      <c r="AD20" s="207"/>
      <c r="AE20" s="207"/>
      <c r="AF20" s="207"/>
      <c r="AG20" s="204"/>
      <c r="AH20" s="204"/>
      <c r="AI20" s="204"/>
      <c r="AJ20" s="219"/>
      <c r="AK20" s="219"/>
      <c r="AL20" s="219"/>
      <c r="AM20" s="219"/>
      <c r="AN20" s="220"/>
    </row>
    <row r="21" spans="2:40" ht="18" customHeight="1">
      <c r="B21" s="195">
        <v>7</v>
      </c>
      <c r="C21" s="196"/>
      <c r="D21" s="202">
        <v>0.54166666666666696</v>
      </c>
      <c r="E21" s="202"/>
      <c r="F21" s="202"/>
      <c r="G21" s="204"/>
      <c r="H21" s="204"/>
      <c r="I21" s="204"/>
      <c r="J21" s="215" t="s">
        <v>188</v>
      </c>
      <c r="K21" s="216"/>
      <c r="L21" s="216"/>
      <c r="M21" s="216"/>
      <c r="N21" s="216"/>
      <c r="O21" s="216"/>
      <c r="P21" s="216"/>
      <c r="Q21" s="216"/>
      <c r="R21" s="217">
        <f t="shared" ref="R21" si="10">IF(OR(T21="",T22=""),"",T21+T22)</f>
        <v>5</v>
      </c>
      <c r="S21" s="210"/>
      <c r="T21" s="24">
        <v>3</v>
      </c>
      <c r="U21" s="25" t="s">
        <v>8</v>
      </c>
      <c r="V21" s="24">
        <v>1</v>
      </c>
      <c r="W21" s="217">
        <f t="shared" ref="W21" si="11">IF(OR(V21="",V22=""),"",V21+V22)</f>
        <v>2</v>
      </c>
      <c r="X21" s="217"/>
      <c r="Y21" s="215" t="s">
        <v>190</v>
      </c>
      <c r="Z21" s="216"/>
      <c r="AA21" s="216"/>
      <c r="AB21" s="216"/>
      <c r="AC21" s="216"/>
      <c r="AD21" s="216"/>
      <c r="AE21" s="216"/>
      <c r="AF21" s="216"/>
      <c r="AG21" s="204"/>
      <c r="AH21" s="204"/>
      <c r="AI21" s="204"/>
      <c r="AJ21" s="219" t="s">
        <v>199</v>
      </c>
      <c r="AK21" s="219"/>
      <c r="AL21" s="219"/>
      <c r="AM21" s="219"/>
      <c r="AN21" s="220"/>
    </row>
    <row r="22" spans="2:40" ht="18" customHeight="1">
      <c r="B22" s="197"/>
      <c r="C22" s="198"/>
      <c r="D22" s="202"/>
      <c r="E22" s="202"/>
      <c r="F22" s="202"/>
      <c r="G22" s="204"/>
      <c r="H22" s="204"/>
      <c r="I22" s="204"/>
      <c r="J22" s="207"/>
      <c r="K22" s="207"/>
      <c r="L22" s="207"/>
      <c r="M22" s="207"/>
      <c r="N22" s="207"/>
      <c r="O22" s="207"/>
      <c r="P22" s="207"/>
      <c r="Q22" s="207"/>
      <c r="R22" s="210"/>
      <c r="S22" s="210"/>
      <c r="T22" s="22">
        <v>2</v>
      </c>
      <c r="U22" s="23" t="s">
        <v>8</v>
      </c>
      <c r="V22" s="22">
        <v>1</v>
      </c>
      <c r="W22" s="217"/>
      <c r="X22" s="217"/>
      <c r="Y22" s="207"/>
      <c r="Z22" s="207"/>
      <c r="AA22" s="207"/>
      <c r="AB22" s="207"/>
      <c r="AC22" s="207"/>
      <c r="AD22" s="207"/>
      <c r="AE22" s="207"/>
      <c r="AF22" s="207"/>
      <c r="AG22" s="204"/>
      <c r="AH22" s="204"/>
      <c r="AI22" s="204"/>
      <c r="AJ22" s="219"/>
      <c r="AK22" s="219"/>
      <c r="AL22" s="219"/>
      <c r="AM22" s="219"/>
      <c r="AN22" s="220"/>
    </row>
    <row r="23" spans="2:40" ht="18" customHeight="1">
      <c r="B23" s="195">
        <v>8</v>
      </c>
      <c r="C23" s="196"/>
      <c r="D23" s="202">
        <v>0.5625</v>
      </c>
      <c r="E23" s="202">
        <v>0.4375</v>
      </c>
      <c r="F23" s="202"/>
      <c r="G23" s="204"/>
      <c r="H23" s="204"/>
      <c r="I23" s="204"/>
      <c r="J23" s="215" t="s">
        <v>189</v>
      </c>
      <c r="K23" s="216"/>
      <c r="L23" s="216"/>
      <c r="M23" s="216"/>
      <c r="N23" s="216"/>
      <c r="O23" s="216"/>
      <c r="P23" s="216"/>
      <c r="Q23" s="216"/>
      <c r="R23" s="217">
        <f t="shared" ref="R23" si="12">IF(OR(T23="",T24=""),"",T23+T24)</f>
        <v>10</v>
      </c>
      <c r="S23" s="210"/>
      <c r="T23" s="24">
        <v>2</v>
      </c>
      <c r="U23" s="25" t="s">
        <v>8</v>
      </c>
      <c r="V23" s="24">
        <v>0</v>
      </c>
      <c r="W23" s="217">
        <f t="shared" ref="W23" si="13">IF(OR(V23="",V24=""),"",V23+V24)</f>
        <v>1</v>
      </c>
      <c r="X23" s="217"/>
      <c r="Y23" s="215" t="s">
        <v>192</v>
      </c>
      <c r="Z23" s="216"/>
      <c r="AA23" s="216"/>
      <c r="AB23" s="216"/>
      <c r="AC23" s="216"/>
      <c r="AD23" s="216"/>
      <c r="AE23" s="216"/>
      <c r="AF23" s="216"/>
      <c r="AG23" s="204"/>
      <c r="AH23" s="204"/>
      <c r="AI23" s="204"/>
      <c r="AJ23" s="219" t="s">
        <v>200</v>
      </c>
      <c r="AK23" s="219"/>
      <c r="AL23" s="219"/>
      <c r="AM23" s="219"/>
      <c r="AN23" s="220"/>
    </row>
    <row r="24" spans="2:40" ht="18" customHeight="1">
      <c r="B24" s="197"/>
      <c r="C24" s="198"/>
      <c r="D24" s="202"/>
      <c r="E24" s="202"/>
      <c r="F24" s="202"/>
      <c r="G24" s="204"/>
      <c r="H24" s="204"/>
      <c r="I24" s="204"/>
      <c r="J24" s="207"/>
      <c r="K24" s="207"/>
      <c r="L24" s="207"/>
      <c r="M24" s="207"/>
      <c r="N24" s="207"/>
      <c r="O24" s="207"/>
      <c r="P24" s="207"/>
      <c r="Q24" s="207"/>
      <c r="R24" s="210"/>
      <c r="S24" s="210"/>
      <c r="T24" s="22">
        <v>8</v>
      </c>
      <c r="U24" s="23" t="s">
        <v>8</v>
      </c>
      <c r="V24" s="22">
        <v>1</v>
      </c>
      <c r="W24" s="217"/>
      <c r="X24" s="217"/>
      <c r="Y24" s="207"/>
      <c r="Z24" s="207"/>
      <c r="AA24" s="207"/>
      <c r="AB24" s="207"/>
      <c r="AC24" s="207"/>
      <c r="AD24" s="207"/>
      <c r="AE24" s="207"/>
      <c r="AF24" s="207"/>
      <c r="AG24" s="204"/>
      <c r="AH24" s="204"/>
      <c r="AI24" s="204"/>
      <c r="AJ24" s="219"/>
      <c r="AK24" s="219"/>
      <c r="AL24" s="219"/>
      <c r="AM24" s="219"/>
      <c r="AN24" s="220"/>
    </row>
    <row r="25" spans="2:40" ht="18" customHeight="1">
      <c r="B25" s="195">
        <v>9</v>
      </c>
      <c r="C25" s="196"/>
      <c r="D25" s="202">
        <v>0.58333333333333404</v>
      </c>
      <c r="E25" s="202"/>
      <c r="F25" s="202"/>
      <c r="G25" s="204"/>
      <c r="H25" s="204"/>
      <c r="I25" s="204"/>
      <c r="J25" s="215" t="s">
        <v>186</v>
      </c>
      <c r="K25" s="216"/>
      <c r="L25" s="216"/>
      <c r="M25" s="216"/>
      <c r="N25" s="216"/>
      <c r="O25" s="216"/>
      <c r="P25" s="216"/>
      <c r="Q25" s="216"/>
      <c r="R25" s="217">
        <f t="shared" ref="R25" si="14">IF(OR(T25="",T26=""),"",T25+T26)</f>
        <v>1</v>
      </c>
      <c r="S25" s="210"/>
      <c r="T25" s="24">
        <v>1</v>
      </c>
      <c r="U25" s="25" t="s">
        <v>8</v>
      </c>
      <c r="V25" s="24">
        <v>0</v>
      </c>
      <c r="W25" s="217">
        <f t="shared" ref="W25" si="15">IF(OR(V25="",V26=""),"",V25+V26)</f>
        <v>0</v>
      </c>
      <c r="X25" s="217"/>
      <c r="Y25" s="215" t="s">
        <v>190</v>
      </c>
      <c r="Z25" s="216"/>
      <c r="AA25" s="216"/>
      <c r="AB25" s="216"/>
      <c r="AC25" s="216"/>
      <c r="AD25" s="216"/>
      <c r="AE25" s="216"/>
      <c r="AF25" s="216"/>
      <c r="AG25" s="204"/>
      <c r="AH25" s="204"/>
      <c r="AI25" s="204"/>
      <c r="AJ25" s="219" t="s">
        <v>201</v>
      </c>
      <c r="AK25" s="219"/>
      <c r="AL25" s="219"/>
      <c r="AM25" s="219"/>
      <c r="AN25" s="220"/>
    </row>
    <row r="26" spans="2:40" ht="18" customHeight="1">
      <c r="B26" s="197"/>
      <c r="C26" s="198"/>
      <c r="D26" s="202"/>
      <c r="E26" s="202"/>
      <c r="F26" s="202"/>
      <c r="G26" s="353"/>
      <c r="H26" s="353"/>
      <c r="I26" s="353"/>
      <c r="J26" s="207"/>
      <c r="K26" s="207"/>
      <c r="L26" s="207"/>
      <c r="M26" s="207"/>
      <c r="N26" s="207"/>
      <c r="O26" s="207"/>
      <c r="P26" s="207"/>
      <c r="Q26" s="207"/>
      <c r="R26" s="354"/>
      <c r="S26" s="354"/>
      <c r="T26" s="93">
        <v>0</v>
      </c>
      <c r="U26" s="94" t="s">
        <v>8</v>
      </c>
      <c r="V26" s="93">
        <v>0</v>
      </c>
      <c r="W26" s="355"/>
      <c r="X26" s="355"/>
      <c r="Y26" s="207"/>
      <c r="Z26" s="207"/>
      <c r="AA26" s="207"/>
      <c r="AB26" s="207"/>
      <c r="AC26" s="207"/>
      <c r="AD26" s="207"/>
      <c r="AE26" s="207"/>
      <c r="AF26" s="207"/>
      <c r="AG26" s="353"/>
      <c r="AH26" s="353"/>
      <c r="AI26" s="353"/>
      <c r="AJ26" s="356"/>
      <c r="AK26" s="356"/>
      <c r="AL26" s="356"/>
      <c r="AM26" s="356"/>
      <c r="AN26" s="357"/>
    </row>
    <row r="27" spans="2:40" ht="18" customHeight="1">
      <c r="B27" s="195">
        <v>10</v>
      </c>
      <c r="C27" s="196"/>
      <c r="D27" s="202">
        <v>0.60416666666666696</v>
      </c>
      <c r="E27" s="202">
        <v>0.4375</v>
      </c>
      <c r="F27" s="202"/>
      <c r="G27" s="204"/>
      <c r="H27" s="204"/>
      <c r="I27" s="204"/>
      <c r="J27" s="215" t="s">
        <v>187</v>
      </c>
      <c r="K27" s="216"/>
      <c r="L27" s="216"/>
      <c r="M27" s="216"/>
      <c r="N27" s="216"/>
      <c r="O27" s="216"/>
      <c r="P27" s="216"/>
      <c r="Q27" s="216"/>
      <c r="R27" s="217">
        <f t="shared" ref="R27" si="16">IF(OR(T27="",T28=""),"",T27+T28)</f>
        <v>3</v>
      </c>
      <c r="S27" s="210"/>
      <c r="T27" s="24">
        <v>3</v>
      </c>
      <c r="U27" s="25" t="s">
        <v>8</v>
      </c>
      <c r="V27" s="24">
        <v>1</v>
      </c>
      <c r="W27" s="217">
        <f t="shared" ref="W27" si="17">IF(OR(V27="",V28=""),"",V27+V28)</f>
        <v>1</v>
      </c>
      <c r="X27" s="217"/>
      <c r="Y27" s="215" t="s">
        <v>191</v>
      </c>
      <c r="Z27" s="216"/>
      <c r="AA27" s="216"/>
      <c r="AB27" s="216"/>
      <c r="AC27" s="216"/>
      <c r="AD27" s="216"/>
      <c r="AE27" s="216"/>
      <c r="AF27" s="216"/>
      <c r="AG27" s="204"/>
      <c r="AH27" s="204"/>
      <c r="AI27" s="204"/>
      <c r="AJ27" s="219" t="s">
        <v>202</v>
      </c>
      <c r="AK27" s="219"/>
      <c r="AL27" s="219"/>
      <c r="AM27" s="219"/>
      <c r="AN27" s="220"/>
    </row>
    <row r="28" spans="2:40" ht="18" customHeight="1" thickBot="1">
      <c r="B28" s="213"/>
      <c r="C28" s="214"/>
      <c r="D28" s="221"/>
      <c r="E28" s="221"/>
      <c r="F28" s="221"/>
      <c r="G28" s="218"/>
      <c r="H28" s="218"/>
      <c r="I28" s="218"/>
      <c r="J28" s="222"/>
      <c r="K28" s="222"/>
      <c r="L28" s="222"/>
      <c r="M28" s="222"/>
      <c r="N28" s="222"/>
      <c r="O28" s="222"/>
      <c r="P28" s="222"/>
      <c r="Q28" s="222"/>
      <c r="R28" s="223"/>
      <c r="S28" s="223"/>
      <c r="T28" s="26">
        <v>0</v>
      </c>
      <c r="U28" s="27" t="s">
        <v>8</v>
      </c>
      <c r="V28" s="26">
        <v>0</v>
      </c>
      <c r="W28" s="224"/>
      <c r="X28" s="224"/>
      <c r="Y28" s="222"/>
      <c r="Z28" s="222"/>
      <c r="AA28" s="222"/>
      <c r="AB28" s="222"/>
      <c r="AC28" s="222"/>
      <c r="AD28" s="222"/>
      <c r="AE28" s="222"/>
      <c r="AF28" s="222"/>
      <c r="AG28" s="218"/>
      <c r="AH28" s="218"/>
      <c r="AI28" s="218"/>
      <c r="AJ28" s="285"/>
      <c r="AK28" s="285"/>
      <c r="AL28" s="285"/>
      <c r="AM28" s="285"/>
      <c r="AN28" s="286"/>
    </row>
    <row r="29" spans="2:40" ht="18" customHeight="1" thickBot="1">
      <c r="B29" s="83"/>
      <c r="C29" s="83"/>
      <c r="D29" s="84"/>
      <c r="E29" s="84"/>
      <c r="F29" s="84"/>
      <c r="G29" s="70"/>
      <c r="H29" s="70"/>
      <c r="I29" s="70"/>
      <c r="J29" s="91"/>
      <c r="K29" s="91"/>
      <c r="L29" s="91"/>
      <c r="M29" s="91"/>
      <c r="N29" s="91"/>
      <c r="O29" s="91"/>
      <c r="P29" s="91"/>
      <c r="Q29" s="91"/>
      <c r="R29" s="92"/>
      <c r="S29" s="92"/>
      <c r="T29" s="86"/>
      <c r="U29" s="87"/>
      <c r="V29" s="86"/>
      <c r="W29" s="85"/>
      <c r="X29" s="85"/>
      <c r="Y29" s="91"/>
      <c r="Z29" s="91"/>
      <c r="AA29" s="91"/>
      <c r="AB29" s="91"/>
      <c r="AC29" s="91"/>
      <c r="AD29" s="91"/>
      <c r="AE29" s="91"/>
      <c r="AF29" s="91"/>
      <c r="AG29" s="70"/>
      <c r="AH29" s="70"/>
      <c r="AI29" s="70"/>
      <c r="AJ29" s="88"/>
      <c r="AK29" s="88"/>
      <c r="AL29" s="88"/>
      <c r="AM29" s="88"/>
      <c r="AN29" s="88"/>
    </row>
    <row r="30" spans="2:40" ht="21.95" customHeight="1" thickBot="1">
      <c r="B30" s="269" t="s">
        <v>163</v>
      </c>
      <c r="C30" s="270"/>
      <c r="D30" s="270"/>
      <c r="E30" s="270"/>
      <c r="F30" s="270"/>
      <c r="G30" s="270"/>
      <c r="H30" s="270"/>
      <c r="I30" s="270"/>
      <c r="J30" s="270"/>
      <c r="K30" s="270"/>
      <c r="L30" s="271"/>
      <c r="M30" s="364" t="s">
        <v>204</v>
      </c>
      <c r="N30" s="365"/>
      <c r="O30" s="365"/>
      <c r="P30" s="366"/>
      <c r="Q30" s="364" t="s">
        <v>187</v>
      </c>
      <c r="R30" s="365"/>
      <c r="S30" s="365"/>
      <c r="T30" s="366"/>
      <c r="U30" s="376" t="s">
        <v>205</v>
      </c>
      <c r="V30" s="377"/>
      <c r="W30" s="377"/>
      <c r="X30" s="378"/>
      <c r="Y30" s="364" t="s">
        <v>190</v>
      </c>
      <c r="Z30" s="365"/>
      <c r="AA30" s="365"/>
      <c r="AB30" s="366"/>
      <c r="AC30" s="364" t="s">
        <v>191</v>
      </c>
      <c r="AD30" s="365"/>
      <c r="AE30" s="365"/>
      <c r="AF30" s="366"/>
      <c r="AG30" s="244" t="s">
        <v>19</v>
      </c>
      <c r="AH30" s="244"/>
      <c r="AI30" s="244" t="s">
        <v>21</v>
      </c>
      <c r="AJ30" s="244"/>
      <c r="AK30" s="244" t="s">
        <v>20</v>
      </c>
      <c r="AL30" s="244"/>
      <c r="AM30" s="244" t="s">
        <v>22</v>
      </c>
      <c r="AN30" s="245"/>
    </row>
    <row r="31" spans="2:40" ht="21.95" customHeight="1">
      <c r="B31" s="211">
        <v>1</v>
      </c>
      <c r="C31" s="212"/>
      <c r="D31" s="367" t="s">
        <v>203</v>
      </c>
      <c r="E31" s="324"/>
      <c r="F31" s="324"/>
      <c r="G31" s="324"/>
      <c r="H31" s="324"/>
      <c r="I31" s="324"/>
      <c r="J31" s="324"/>
      <c r="K31" s="324"/>
      <c r="L31" s="368"/>
      <c r="M31" s="369"/>
      <c r="N31" s="370"/>
      <c r="O31" s="370"/>
      <c r="P31" s="371"/>
      <c r="Q31" s="133" t="s">
        <v>226</v>
      </c>
      <c r="R31" s="107">
        <f>R9</f>
        <v>0</v>
      </c>
      <c r="S31" s="107" t="s">
        <v>227</v>
      </c>
      <c r="T31" s="128">
        <f>W9</f>
        <v>1</v>
      </c>
      <c r="U31" s="134" t="s">
        <v>226</v>
      </c>
      <c r="V31" s="107">
        <f>R19</f>
        <v>3</v>
      </c>
      <c r="W31" s="107" t="s">
        <v>227</v>
      </c>
      <c r="X31" s="128">
        <f>W19</f>
        <v>4</v>
      </c>
      <c r="Y31" s="135" t="s">
        <v>220</v>
      </c>
      <c r="Z31" s="107">
        <f>R25</f>
        <v>1</v>
      </c>
      <c r="AA31" s="107" t="s">
        <v>227</v>
      </c>
      <c r="AB31" s="128">
        <f>W25</f>
        <v>0</v>
      </c>
      <c r="AC31" s="135" t="s">
        <v>220</v>
      </c>
      <c r="AD31" s="107">
        <f>W13</f>
        <v>2</v>
      </c>
      <c r="AE31" s="107" t="s">
        <v>227</v>
      </c>
      <c r="AF31" s="128">
        <f>R13</f>
        <v>0</v>
      </c>
      <c r="AG31" s="288">
        <v>6</v>
      </c>
      <c r="AH31" s="288"/>
      <c r="AI31" s="379">
        <f>AK31-(SUM(T31,X31,AB31,AF31))</f>
        <v>1</v>
      </c>
      <c r="AJ31" s="379"/>
      <c r="AK31" s="288">
        <f>R31+V31+Z31+AD31</f>
        <v>6</v>
      </c>
      <c r="AL31" s="288"/>
      <c r="AM31" s="288">
        <v>3</v>
      </c>
      <c r="AN31" s="289"/>
    </row>
    <row r="32" spans="2:40" ht="21.95" customHeight="1">
      <c r="B32" s="185">
        <v>2</v>
      </c>
      <c r="C32" s="186"/>
      <c r="D32" s="372" t="s">
        <v>187</v>
      </c>
      <c r="E32" s="373"/>
      <c r="F32" s="373"/>
      <c r="G32" s="373"/>
      <c r="H32" s="373"/>
      <c r="I32" s="373"/>
      <c r="J32" s="373"/>
      <c r="K32" s="373"/>
      <c r="L32" s="374"/>
      <c r="M32" s="136" t="s">
        <v>220</v>
      </c>
      <c r="N32" s="107">
        <f>T31</f>
        <v>1</v>
      </c>
      <c r="O32" s="107" t="s">
        <v>227</v>
      </c>
      <c r="P32" s="128">
        <f>R31</f>
        <v>0</v>
      </c>
      <c r="Q32" s="137"/>
      <c r="R32" s="138"/>
      <c r="S32" s="138"/>
      <c r="T32" s="139"/>
      <c r="U32" s="134" t="s">
        <v>226</v>
      </c>
      <c r="V32" s="107">
        <f>R15</f>
        <v>2</v>
      </c>
      <c r="W32" s="107" t="s">
        <v>227</v>
      </c>
      <c r="X32" s="128">
        <f>W15</f>
        <v>4</v>
      </c>
      <c r="Y32" s="135" t="s">
        <v>220</v>
      </c>
      <c r="Z32" s="107">
        <f>R21</f>
        <v>5</v>
      </c>
      <c r="AA32" s="107" t="s">
        <v>227</v>
      </c>
      <c r="AB32" s="128">
        <f>W21</f>
        <v>2</v>
      </c>
      <c r="AC32" s="135" t="s">
        <v>220</v>
      </c>
      <c r="AD32" s="107">
        <v>3</v>
      </c>
      <c r="AE32" s="107" t="s">
        <v>227</v>
      </c>
      <c r="AF32" s="128">
        <v>1</v>
      </c>
      <c r="AG32" s="172">
        <v>9</v>
      </c>
      <c r="AH32" s="172"/>
      <c r="AI32" s="379">
        <f>AK32-(SUM(P32,T32,X32,AB32,AF32))</f>
        <v>4</v>
      </c>
      <c r="AJ32" s="379"/>
      <c r="AK32" s="288">
        <f>N32+R32+V32+Z32+AD32</f>
        <v>11</v>
      </c>
      <c r="AL32" s="288"/>
      <c r="AM32" s="172">
        <v>2</v>
      </c>
      <c r="AN32" s="173"/>
    </row>
    <row r="33" spans="2:40" ht="21.95" customHeight="1">
      <c r="B33" s="185">
        <v>3</v>
      </c>
      <c r="C33" s="186"/>
      <c r="D33" s="372" t="s">
        <v>189</v>
      </c>
      <c r="E33" s="373"/>
      <c r="F33" s="373"/>
      <c r="G33" s="373"/>
      <c r="H33" s="373"/>
      <c r="I33" s="373"/>
      <c r="J33" s="373"/>
      <c r="K33" s="373"/>
      <c r="L33" s="374"/>
      <c r="M33" s="135" t="s">
        <v>220</v>
      </c>
      <c r="N33" s="107">
        <f>X31</f>
        <v>4</v>
      </c>
      <c r="O33" s="129" t="s">
        <v>227</v>
      </c>
      <c r="P33" s="128">
        <f>V31</f>
        <v>3</v>
      </c>
      <c r="Q33" s="136" t="s">
        <v>220</v>
      </c>
      <c r="R33" s="129">
        <f>X32</f>
        <v>4</v>
      </c>
      <c r="S33" s="129" t="s">
        <v>227</v>
      </c>
      <c r="T33" s="130">
        <f>V32</f>
        <v>2</v>
      </c>
      <c r="U33" s="358"/>
      <c r="V33" s="359"/>
      <c r="W33" s="359"/>
      <c r="X33" s="360"/>
      <c r="Y33" s="135" t="s">
        <v>220</v>
      </c>
      <c r="Z33" s="107">
        <f>R11</f>
        <v>2</v>
      </c>
      <c r="AA33" s="107" t="s">
        <v>227</v>
      </c>
      <c r="AB33" s="128">
        <f>W11</f>
        <v>0</v>
      </c>
      <c r="AC33" s="135" t="s">
        <v>220</v>
      </c>
      <c r="AD33" s="107">
        <f>R23</f>
        <v>10</v>
      </c>
      <c r="AE33" s="107" t="s">
        <v>227</v>
      </c>
      <c r="AF33" s="128">
        <f>W23</f>
        <v>1</v>
      </c>
      <c r="AG33" s="172">
        <v>12</v>
      </c>
      <c r="AH33" s="172"/>
      <c r="AI33" s="379">
        <f t="shared" ref="AI33:AI35" si="18">AK33-(SUM(P33,T33,X33,AB33,AF33))</f>
        <v>14</v>
      </c>
      <c r="AJ33" s="379"/>
      <c r="AK33" s="288">
        <f t="shared" ref="AK33:AK35" si="19">N33+R33+V33+Z33+AD33</f>
        <v>20</v>
      </c>
      <c r="AL33" s="288"/>
      <c r="AM33" s="172">
        <v>1</v>
      </c>
      <c r="AN33" s="173"/>
    </row>
    <row r="34" spans="2:40" ht="21.95" customHeight="1">
      <c r="B34" s="346">
        <v>4</v>
      </c>
      <c r="C34" s="375"/>
      <c r="D34" s="372" t="s">
        <v>190</v>
      </c>
      <c r="E34" s="373"/>
      <c r="F34" s="373"/>
      <c r="G34" s="373"/>
      <c r="H34" s="373"/>
      <c r="I34" s="373"/>
      <c r="J34" s="373"/>
      <c r="K34" s="373"/>
      <c r="L34" s="374"/>
      <c r="M34" s="134" t="s">
        <v>226</v>
      </c>
      <c r="N34" s="107">
        <f>AB31</f>
        <v>0</v>
      </c>
      <c r="O34" s="107" t="s">
        <v>227</v>
      </c>
      <c r="P34" s="128">
        <f>Z31</f>
        <v>1</v>
      </c>
      <c r="Q34" s="143" t="s">
        <v>226</v>
      </c>
      <c r="R34" s="129">
        <f>AB32</f>
        <v>2</v>
      </c>
      <c r="S34" s="107" t="s">
        <v>227</v>
      </c>
      <c r="T34" s="130">
        <f>Z32</f>
        <v>5</v>
      </c>
      <c r="U34" s="134" t="s">
        <v>226</v>
      </c>
      <c r="V34" s="107">
        <f>AB33</f>
        <v>0</v>
      </c>
      <c r="W34" s="107" t="s">
        <v>227</v>
      </c>
      <c r="X34" s="128">
        <f>Z33</f>
        <v>2</v>
      </c>
      <c r="Y34" s="144"/>
      <c r="Z34" s="145"/>
      <c r="AA34" s="145"/>
      <c r="AB34" s="146"/>
      <c r="AC34" s="135" t="s">
        <v>220</v>
      </c>
      <c r="AD34" s="107">
        <f>R17</f>
        <v>3</v>
      </c>
      <c r="AE34" s="107" t="s">
        <v>227</v>
      </c>
      <c r="AF34" s="128">
        <f>W17</f>
        <v>2</v>
      </c>
      <c r="AG34" s="379">
        <v>3</v>
      </c>
      <c r="AH34" s="379"/>
      <c r="AI34" s="379">
        <f t="shared" si="18"/>
        <v>-5</v>
      </c>
      <c r="AJ34" s="379"/>
      <c r="AK34" s="288">
        <f t="shared" si="19"/>
        <v>5</v>
      </c>
      <c r="AL34" s="288"/>
      <c r="AM34" s="379">
        <v>4</v>
      </c>
      <c r="AN34" s="383"/>
    </row>
    <row r="35" spans="2:40" ht="21.95" customHeight="1" thickBot="1">
      <c r="B35" s="174">
        <v>5</v>
      </c>
      <c r="C35" s="175"/>
      <c r="D35" s="361" t="s">
        <v>191</v>
      </c>
      <c r="E35" s="362"/>
      <c r="F35" s="362"/>
      <c r="G35" s="362"/>
      <c r="H35" s="362"/>
      <c r="I35" s="362"/>
      <c r="J35" s="362"/>
      <c r="K35" s="362"/>
      <c r="L35" s="363"/>
      <c r="M35" s="142" t="s">
        <v>226</v>
      </c>
      <c r="N35" s="131">
        <f>AF31</f>
        <v>0</v>
      </c>
      <c r="O35" s="141" t="s">
        <v>227</v>
      </c>
      <c r="P35" s="132">
        <f>AD31</f>
        <v>2</v>
      </c>
      <c r="Q35" s="142" t="s">
        <v>226</v>
      </c>
      <c r="R35" s="131">
        <v>1</v>
      </c>
      <c r="S35" s="141" t="s">
        <v>227</v>
      </c>
      <c r="T35" s="132">
        <v>3</v>
      </c>
      <c r="U35" s="142" t="s">
        <v>226</v>
      </c>
      <c r="V35" s="131">
        <v>1</v>
      </c>
      <c r="W35" s="141" t="s">
        <v>227</v>
      </c>
      <c r="X35" s="132">
        <v>10</v>
      </c>
      <c r="Y35" s="140" t="s">
        <v>228</v>
      </c>
      <c r="Z35" s="131">
        <f>AF34</f>
        <v>2</v>
      </c>
      <c r="AA35" s="141" t="s">
        <v>227</v>
      </c>
      <c r="AB35" s="132">
        <f>AD34</f>
        <v>3</v>
      </c>
      <c r="AC35" s="380"/>
      <c r="AD35" s="381"/>
      <c r="AE35" s="381"/>
      <c r="AF35" s="382"/>
      <c r="AG35" s="179">
        <v>0</v>
      </c>
      <c r="AH35" s="179"/>
      <c r="AI35" s="179">
        <f t="shared" si="18"/>
        <v>-14</v>
      </c>
      <c r="AJ35" s="179"/>
      <c r="AK35" s="179">
        <f t="shared" si="19"/>
        <v>4</v>
      </c>
      <c r="AL35" s="179"/>
      <c r="AM35" s="179">
        <v>5</v>
      </c>
      <c r="AN35" s="180"/>
    </row>
    <row r="36" spans="2:40" ht="21.95" customHeight="1" thickBot="1">
      <c r="B36" s="83"/>
      <c r="C36" s="83"/>
      <c r="D36" s="84"/>
      <c r="E36" s="84"/>
      <c r="F36" s="84"/>
      <c r="G36" s="70"/>
      <c r="H36" s="70"/>
      <c r="I36" s="70"/>
      <c r="J36" s="91"/>
      <c r="K36" s="91"/>
      <c r="L36" s="91"/>
      <c r="M36" s="91"/>
      <c r="N36" s="91"/>
      <c r="O36" s="91"/>
      <c r="P36" s="91"/>
      <c r="Q36" s="91"/>
      <c r="R36" s="92"/>
      <c r="S36" s="92"/>
      <c r="T36" s="86"/>
      <c r="U36" s="87"/>
      <c r="V36" s="86"/>
      <c r="W36" s="85"/>
      <c r="X36" s="85"/>
      <c r="Y36" s="91"/>
      <c r="Z36" s="91"/>
      <c r="AA36" s="91"/>
      <c r="AB36" s="91"/>
      <c r="AC36" s="91"/>
      <c r="AD36" s="91"/>
      <c r="AE36" s="91"/>
      <c r="AF36" s="91"/>
      <c r="AG36" s="70"/>
      <c r="AH36" s="70"/>
      <c r="AI36" s="70"/>
      <c r="AJ36" s="70"/>
      <c r="AK36" s="70"/>
      <c r="AL36" s="70"/>
      <c r="AM36" s="70"/>
      <c r="AN36" s="88"/>
    </row>
    <row r="37" spans="2:40" ht="21.95" customHeight="1" thickBot="1">
      <c r="B37" s="83"/>
      <c r="C37" s="192" t="s">
        <v>9</v>
      </c>
      <c r="D37" s="193"/>
      <c r="E37" s="193"/>
      <c r="F37" s="193"/>
      <c r="G37" s="193"/>
      <c r="H37" s="193" t="s">
        <v>6</v>
      </c>
      <c r="I37" s="193"/>
      <c r="J37" s="193"/>
      <c r="K37" s="193"/>
      <c r="L37" s="193"/>
      <c r="M37" s="193"/>
      <c r="N37" s="193"/>
      <c r="O37" s="193"/>
      <c r="P37" s="193"/>
      <c r="Q37" s="193"/>
      <c r="R37" s="193" t="s">
        <v>10</v>
      </c>
      <c r="S37" s="193"/>
      <c r="T37" s="193"/>
      <c r="U37" s="193"/>
      <c r="V37" s="193"/>
      <c r="W37" s="193"/>
      <c r="X37" s="193"/>
      <c r="Y37" s="193"/>
      <c r="Z37" s="193"/>
      <c r="AA37" s="193" t="s">
        <v>11</v>
      </c>
      <c r="AB37" s="193"/>
      <c r="AC37" s="193"/>
      <c r="AD37" s="193" t="s">
        <v>12</v>
      </c>
      <c r="AE37" s="193"/>
      <c r="AF37" s="193"/>
      <c r="AG37" s="193"/>
      <c r="AH37" s="193"/>
      <c r="AI37" s="193"/>
      <c r="AJ37" s="193"/>
      <c r="AK37" s="193"/>
      <c r="AL37" s="193"/>
      <c r="AM37" s="194"/>
      <c r="AN37" s="88"/>
    </row>
    <row r="38" spans="2:40" ht="21.95" customHeight="1">
      <c r="B38" s="83"/>
      <c r="C38" s="187" t="s">
        <v>13</v>
      </c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9"/>
      <c r="AB38" s="189"/>
      <c r="AC38" s="189"/>
      <c r="AD38" s="190"/>
      <c r="AE38" s="190"/>
      <c r="AF38" s="190"/>
      <c r="AG38" s="190"/>
      <c r="AH38" s="190"/>
      <c r="AI38" s="190"/>
      <c r="AJ38" s="190"/>
      <c r="AK38" s="190"/>
      <c r="AL38" s="190"/>
      <c r="AM38" s="191"/>
      <c r="AN38" s="88"/>
    </row>
    <row r="39" spans="2:40" ht="21.95" customHeight="1">
      <c r="B39" s="83"/>
      <c r="C39" s="161" t="s">
        <v>14</v>
      </c>
      <c r="D39" s="162"/>
      <c r="E39" s="162"/>
      <c r="F39" s="162"/>
      <c r="G39" s="163"/>
      <c r="H39" s="164"/>
      <c r="I39" s="162"/>
      <c r="J39" s="162"/>
      <c r="K39" s="162"/>
      <c r="L39" s="162"/>
      <c r="M39" s="162"/>
      <c r="N39" s="162"/>
      <c r="O39" s="162"/>
      <c r="P39" s="162"/>
      <c r="Q39" s="163"/>
      <c r="R39" s="164"/>
      <c r="S39" s="162"/>
      <c r="T39" s="162"/>
      <c r="U39" s="162"/>
      <c r="V39" s="162"/>
      <c r="W39" s="162"/>
      <c r="X39" s="162"/>
      <c r="Y39" s="162"/>
      <c r="Z39" s="163"/>
      <c r="AA39" s="164"/>
      <c r="AB39" s="162"/>
      <c r="AC39" s="163"/>
      <c r="AD39" s="165"/>
      <c r="AE39" s="166"/>
      <c r="AF39" s="166"/>
      <c r="AG39" s="166"/>
      <c r="AH39" s="166"/>
      <c r="AI39" s="166"/>
      <c r="AJ39" s="166"/>
      <c r="AK39" s="166"/>
      <c r="AL39" s="166"/>
      <c r="AM39" s="167"/>
      <c r="AN39" s="88"/>
    </row>
    <row r="40" spans="2:40" ht="21.95" customHeight="1" thickBot="1">
      <c r="B40" s="83"/>
      <c r="C40" s="168" t="s">
        <v>14</v>
      </c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70"/>
      <c r="AE40" s="170"/>
      <c r="AF40" s="170"/>
      <c r="AG40" s="170"/>
      <c r="AH40" s="170"/>
      <c r="AI40" s="170"/>
      <c r="AJ40" s="170"/>
      <c r="AK40" s="170"/>
      <c r="AL40" s="170"/>
      <c r="AM40" s="171"/>
      <c r="AN40" s="88"/>
    </row>
    <row r="41" spans="2:40" ht="18" customHeight="1">
      <c r="B41" s="83"/>
      <c r="C41" s="83"/>
      <c r="D41" s="84"/>
      <c r="E41" s="84"/>
      <c r="F41" s="84"/>
      <c r="G41" s="70"/>
      <c r="H41" s="70"/>
      <c r="I41" s="70"/>
      <c r="J41" s="91"/>
      <c r="K41" s="91"/>
      <c r="L41" s="91"/>
      <c r="M41" s="91"/>
      <c r="N41" s="91"/>
      <c r="O41" s="91"/>
      <c r="P41" s="91"/>
      <c r="Q41" s="91"/>
      <c r="R41" s="92"/>
      <c r="S41" s="92"/>
      <c r="T41" s="86"/>
      <c r="U41" s="87"/>
      <c r="V41" s="86"/>
      <c r="W41" s="85"/>
      <c r="X41" s="85"/>
      <c r="Y41" s="91"/>
      <c r="Z41" s="91"/>
      <c r="AA41" s="91"/>
      <c r="AB41" s="91"/>
      <c r="AC41" s="91"/>
      <c r="AD41" s="91"/>
      <c r="AE41" s="91"/>
      <c r="AF41" s="91"/>
      <c r="AG41" s="70"/>
      <c r="AH41" s="70"/>
      <c r="AI41" s="70"/>
      <c r="AJ41" s="88"/>
      <c r="AK41" s="88"/>
      <c r="AL41" s="88"/>
      <c r="AM41" s="88"/>
      <c r="AN41" s="88"/>
    </row>
    <row r="42" spans="2:40" ht="18" customHeight="1"/>
  </sheetData>
  <mergeCells count="170">
    <mergeCell ref="C40:G40"/>
    <mergeCell ref="H40:Q40"/>
    <mergeCell ref="R40:Z40"/>
    <mergeCell ref="AA40:AC40"/>
    <mergeCell ref="AD40:AM40"/>
    <mergeCell ref="AA37:AC37"/>
    <mergeCell ref="AD37:AM37"/>
    <mergeCell ref="C38:G38"/>
    <mergeCell ref="H38:Q38"/>
    <mergeCell ref="R38:Z38"/>
    <mergeCell ref="AA38:AC38"/>
    <mergeCell ref="AD38:AM38"/>
    <mergeCell ref="C39:G39"/>
    <mergeCell ref="H39:Q39"/>
    <mergeCell ref="R39:Z39"/>
    <mergeCell ref="AA39:AC39"/>
    <mergeCell ref="AD39:AM39"/>
    <mergeCell ref="C37:G37"/>
    <mergeCell ref="H37:Q37"/>
    <mergeCell ref="R37:Z37"/>
    <mergeCell ref="AI34:AJ34"/>
    <mergeCell ref="AK34:AL34"/>
    <mergeCell ref="AC35:AF35"/>
    <mergeCell ref="AM34:AN34"/>
    <mergeCell ref="AG35:AH35"/>
    <mergeCell ref="AI35:AJ35"/>
    <mergeCell ref="AK35:AL35"/>
    <mergeCell ref="AM35:AN35"/>
    <mergeCell ref="AG34:AH34"/>
    <mergeCell ref="AK31:AL31"/>
    <mergeCell ref="AM31:AN31"/>
    <mergeCell ref="AG32:AH32"/>
    <mergeCell ref="AI32:AJ32"/>
    <mergeCell ref="AK32:AL32"/>
    <mergeCell ref="AM32:AN32"/>
    <mergeCell ref="AG33:AH33"/>
    <mergeCell ref="AI33:AJ33"/>
    <mergeCell ref="AK33:AL33"/>
    <mergeCell ref="AM33:AN33"/>
    <mergeCell ref="AG31:AH31"/>
    <mergeCell ref="R23:S24"/>
    <mergeCell ref="W23:X24"/>
    <mergeCell ref="Y23:AF24"/>
    <mergeCell ref="AG23:AI24"/>
    <mergeCell ref="AJ23:AN24"/>
    <mergeCell ref="B31:C31"/>
    <mergeCell ref="B32:C32"/>
    <mergeCell ref="B33:C33"/>
    <mergeCell ref="B34:C34"/>
    <mergeCell ref="AG30:AH30"/>
    <mergeCell ref="AI30:AJ30"/>
    <mergeCell ref="AK30:AL30"/>
    <mergeCell ref="AM30:AN30"/>
    <mergeCell ref="AC30:AF30"/>
    <mergeCell ref="Y30:AB30"/>
    <mergeCell ref="U30:X30"/>
    <mergeCell ref="AG27:AI28"/>
    <mergeCell ref="AJ27:AN28"/>
    <mergeCell ref="B23:C24"/>
    <mergeCell ref="D23:F24"/>
    <mergeCell ref="G23:I24"/>
    <mergeCell ref="J23:Q24"/>
    <mergeCell ref="B27:C28"/>
    <mergeCell ref="AI31:AJ31"/>
    <mergeCell ref="B19:C20"/>
    <mergeCell ref="D19:F20"/>
    <mergeCell ref="G19:I20"/>
    <mergeCell ref="J19:Q20"/>
    <mergeCell ref="R19:S20"/>
    <mergeCell ref="W19:X20"/>
    <mergeCell ref="Y19:AF20"/>
    <mergeCell ref="AG19:AI20"/>
    <mergeCell ref="AJ19:AN20"/>
    <mergeCell ref="B21:C22"/>
    <mergeCell ref="D21:F22"/>
    <mergeCell ref="G21:I22"/>
    <mergeCell ref="J21:Q22"/>
    <mergeCell ref="R21:S22"/>
    <mergeCell ref="W21:X22"/>
    <mergeCell ref="Y21:AF22"/>
    <mergeCell ref="AG21:AI22"/>
    <mergeCell ref="AJ21:AN22"/>
    <mergeCell ref="D27:F28"/>
    <mergeCell ref="G27:I28"/>
    <mergeCell ref="J27:Q28"/>
    <mergeCell ref="R27:S28"/>
    <mergeCell ref="W27:X28"/>
    <mergeCell ref="Y27:AF28"/>
    <mergeCell ref="B35:C35"/>
    <mergeCell ref="U33:X33"/>
    <mergeCell ref="D35:L35"/>
    <mergeCell ref="B30:L30"/>
    <mergeCell ref="Q30:T30"/>
    <mergeCell ref="M30:P30"/>
    <mergeCell ref="D31:L31"/>
    <mergeCell ref="M31:P31"/>
    <mergeCell ref="D32:L32"/>
    <mergeCell ref="D33:L33"/>
    <mergeCell ref="D34:L34"/>
    <mergeCell ref="B25:C26"/>
    <mergeCell ref="D25:F26"/>
    <mergeCell ref="G25:I26"/>
    <mergeCell ref="J25:Q26"/>
    <mergeCell ref="R25:S26"/>
    <mergeCell ref="W25:X26"/>
    <mergeCell ref="Y25:AF26"/>
    <mergeCell ref="AG25:AI26"/>
    <mergeCell ref="AJ25:AN26"/>
    <mergeCell ref="B17:C18"/>
    <mergeCell ref="D17:F18"/>
    <mergeCell ref="G17:I18"/>
    <mergeCell ref="J17:Q18"/>
    <mergeCell ref="R17:S18"/>
    <mergeCell ref="W17:X18"/>
    <mergeCell ref="Y17:AF18"/>
    <mergeCell ref="AG17:AI18"/>
    <mergeCell ref="AJ17:AN18"/>
    <mergeCell ref="Y13:AF14"/>
    <mergeCell ref="AG13:AI14"/>
    <mergeCell ref="AJ13:AN14"/>
    <mergeCell ref="B15:C16"/>
    <mergeCell ref="D15:F16"/>
    <mergeCell ref="G15:I16"/>
    <mergeCell ref="J15:Q16"/>
    <mergeCell ref="R15:S16"/>
    <mergeCell ref="W15:X16"/>
    <mergeCell ref="Y15:AF16"/>
    <mergeCell ref="B13:C14"/>
    <mergeCell ref="D13:F14"/>
    <mergeCell ref="G13:I14"/>
    <mergeCell ref="J13:Q14"/>
    <mergeCell ref="R13:S14"/>
    <mergeCell ref="W13:X14"/>
    <mergeCell ref="AG15:AI16"/>
    <mergeCell ref="AJ15:AN16"/>
    <mergeCell ref="B11:C12"/>
    <mergeCell ref="D11:F12"/>
    <mergeCell ref="G11:I12"/>
    <mergeCell ref="J11:Q12"/>
    <mergeCell ref="R11:S12"/>
    <mergeCell ref="W11:X12"/>
    <mergeCell ref="Y11:AF12"/>
    <mergeCell ref="AG11:AI12"/>
    <mergeCell ref="AJ11:AN12"/>
    <mergeCell ref="AG8:AI8"/>
    <mergeCell ref="AJ8:AN8"/>
    <mergeCell ref="B9:C10"/>
    <mergeCell ref="D9:F10"/>
    <mergeCell ref="G9:I10"/>
    <mergeCell ref="J9:Q10"/>
    <mergeCell ref="R9:S10"/>
    <mergeCell ref="W9:X10"/>
    <mergeCell ref="Y9:AF10"/>
    <mergeCell ref="AG9:AI10"/>
    <mergeCell ref="B8:C8"/>
    <mergeCell ref="D8:F8"/>
    <mergeCell ref="G8:I8"/>
    <mergeCell ref="J8:Q8"/>
    <mergeCell ref="R8:X8"/>
    <mergeCell ref="Y8:AF8"/>
    <mergeCell ref="AJ9:AN10"/>
    <mergeCell ref="B2:AN3"/>
    <mergeCell ref="C4:F4"/>
    <mergeCell ref="C5:F5"/>
    <mergeCell ref="G5:N5"/>
    <mergeCell ref="O5:R5"/>
    <mergeCell ref="S5:Z5"/>
    <mergeCell ref="AA5:AD5"/>
    <mergeCell ref="AE5:AK5"/>
    <mergeCell ref="AL5:AM5"/>
  </mergeCells>
  <phoneticPr fontId="1"/>
  <conditionalFormatting sqref="AL5:AM5">
    <cfRule type="expression" dxfId="29" priority="7">
      <formula>WEEKDAY(AL5)=7</formula>
    </cfRule>
    <cfRule type="expression" dxfId="28" priority="8">
      <formula>WEEKDAY(AL5)=1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3" orientation="landscape" horizontalDpi="300" verticalDpi="300" r:id="rId1"/>
  <rowBreaks count="1" manualBreakCount="1">
    <brk id="1" min="1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40"/>
  <sheetViews>
    <sheetView showGridLines="0" view="pageBreakPreview" topLeftCell="A25" zoomScaleNormal="100" zoomScaleSheetLayoutView="100" workbookViewId="0">
      <selection activeCell="AE5" sqref="AE5"/>
    </sheetView>
  </sheetViews>
  <sheetFormatPr defaultColWidth="3.5" defaultRowHeight="13.5"/>
  <cols>
    <col min="1" max="40" width="3.5" style="3"/>
    <col min="41" max="41" width="12.125" style="3" hidden="1" customWidth="1"/>
    <col min="42" max="42" width="3.5" style="3"/>
    <col min="43" max="43" width="1.75" style="3" customWidth="1"/>
    <col min="44" max="16384" width="3.5" style="3"/>
  </cols>
  <sheetData>
    <row r="1" spans="1:43" ht="18" customHeight="1">
      <c r="B1" s="240" t="s">
        <v>15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11"/>
      <c r="AQ1" s="3">
        <v>1</v>
      </c>
    </row>
    <row r="2" spans="1:43" ht="18" customHeight="1">
      <c r="A2" s="11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11"/>
    </row>
    <row r="3" spans="1:43" ht="18" customHeight="1">
      <c r="A3" s="11"/>
      <c r="C3" s="65" t="s">
        <v>56</v>
      </c>
      <c r="D3" s="65"/>
      <c r="E3" s="65"/>
      <c r="F3" s="65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spans="1:43" ht="24" customHeight="1">
      <c r="A4" s="5"/>
      <c r="C4" s="234" t="s">
        <v>1</v>
      </c>
      <c r="D4" s="234"/>
      <c r="E4" s="234"/>
      <c r="F4" s="234"/>
      <c r="G4" s="247" t="str">
        <f>'５月２２日'!E9</f>
        <v>とちぎフットボールセンターＡ</v>
      </c>
      <c r="H4" s="247"/>
      <c r="I4" s="247"/>
      <c r="J4" s="247"/>
      <c r="K4" s="247"/>
      <c r="L4" s="247"/>
      <c r="M4" s="247"/>
      <c r="N4" s="247"/>
      <c r="O4" s="234" t="s">
        <v>0</v>
      </c>
      <c r="P4" s="234"/>
      <c r="Q4" s="234"/>
      <c r="R4" s="234"/>
      <c r="S4" s="235" t="e">
        <f>'５月２２日'!#REF!</f>
        <v>#REF!</v>
      </c>
      <c r="T4" s="235"/>
      <c r="U4" s="235"/>
      <c r="V4" s="235"/>
      <c r="W4" s="235"/>
      <c r="X4" s="235"/>
      <c r="Y4" s="235"/>
      <c r="Z4" s="235"/>
      <c r="AA4" s="234" t="s">
        <v>4</v>
      </c>
      <c r="AB4" s="234"/>
      <c r="AC4" s="234"/>
      <c r="AD4" s="234"/>
      <c r="AE4" s="236">
        <v>44311</v>
      </c>
      <c r="AF4" s="237"/>
      <c r="AG4" s="237"/>
      <c r="AH4" s="237"/>
      <c r="AI4" s="237"/>
      <c r="AJ4" s="237"/>
      <c r="AK4" s="237"/>
      <c r="AL4" s="238">
        <f>AE4</f>
        <v>44311</v>
      </c>
      <c r="AM4" s="239"/>
      <c r="AO4" s="5"/>
    </row>
    <row r="5" spans="1:43" ht="11.25" customHeight="1">
      <c r="U5" s="6"/>
    </row>
    <row r="6" spans="1:43" ht="18" customHeight="1" thickBot="1">
      <c r="B6" s="4" t="s">
        <v>16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3" ht="24" customHeight="1" thickBot="1">
      <c r="B7" s="246"/>
      <c r="C7" s="231"/>
      <c r="D7" s="230" t="s">
        <v>5</v>
      </c>
      <c r="E7" s="230"/>
      <c r="F7" s="230"/>
      <c r="G7" s="231" t="s">
        <v>39</v>
      </c>
      <c r="H7" s="231"/>
      <c r="I7" s="231"/>
      <c r="J7" s="230" t="s">
        <v>6</v>
      </c>
      <c r="K7" s="230"/>
      <c r="L7" s="230"/>
      <c r="M7" s="230"/>
      <c r="N7" s="230"/>
      <c r="O7" s="230"/>
      <c r="P7" s="230"/>
      <c r="Q7" s="230"/>
      <c r="R7" s="230" t="s">
        <v>40</v>
      </c>
      <c r="S7" s="230"/>
      <c r="T7" s="230"/>
      <c r="U7" s="230"/>
      <c r="V7" s="230"/>
      <c r="W7" s="230"/>
      <c r="X7" s="230"/>
      <c r="Y7" s="230" t="s">
        <v>6</v>
      </c>
      <c r="Z7" s="230"/>
      <c r="AA7" s="230"/>
      <c r="AB7" s="230"/>
      <c r="AC7" s="230"/>
      <c r="AD7" s="230"/>
      <c r="AE7" s="230"/>
      <c r="AF7" s="230"/>
      <c r="AG7" s="231" t="s">
        <v>39</v>
      </c>
      <c r="AH7" s="231"/>
      <c r="AI7" s="231"/>
      <c r="AJ7" s="231" t="s">
        <v>7</v>
      </c>
      <c r="AK7" s="231"/>
      <c r="AL7" s="231"/>
      <c r="AM7" s="231"/>
      <c r="AN7" s="232"/>
    </row>
    <row r="8" spans="1:43" ht="18" customHeight="1">
      <c r="B8" s="199">
        <v>1</v>
      </c>
      <c r="C8" s="200"/>
      <c r="D8" s="201">
        <v>0.375</v>
      </c>
      <c r="E8" s="201"/>
      <c r="F8" s="201"/>
      <c r="G8" s="203"/>
      <c r="H8" s="203"/>
      <c r="I8" s="203"/>
      <c r="J8" s="338" t="e">
        <f>G22</f>
        <v>#REF!</v>
      </c>
      <c r="K8" s="339"/>
      <c r="L8" s="339"/>
      <c r="M8" s="339"/>
      <c r="N8" s="339"/>
      <c r="O8" s="339"/>
      <c r="P8" s="339"/>
      <c r="Q8" s="339"/>
      <c r="R8" s="208" t="str">
        <f>IF(OR(T8="",T9=""),"",T8+T9)</f>
        <v/>
      </c>
      <c r="S8" s="209"/>
      <c r="T8" s="20"/>
      <c r="U8" s="21" t="s">
        <v>8</v>
      </c>
      <c r="V8" s="20"/>
      <c r="W8" s="208" t="str">
        <f>IF(OR(V8="",V9=""),"",V8+V9)</f>
        <v/>
      </c>
      <c r="X8" s="208"/>
      <c r="Y8" s="338" t="e">
        <f>G23</f>
        <v>#REF!</v>
      </c>
      <c r="Z8" s="339"/>
      <c r="AA8" s="339"/>
      <c r="AB8" s="339"/>
      <c r="AC8" s="339"/>
      <c r="AD8" s="339"/>
      <c r="AE8" s="339"/>
      <c r="AF8" s="339"/>
      <c r="AG8" s="203"/>
      <c r="AH8" s="203"/>
      <c r="AI8" s="203"/>
      <c r="AJ8" s="294" t="e">
        <f ca="1">DBCS(INDIRECT("組合せタイムスケジュール!d"&amp;(ROW())/2+10))</f>
        <v>#REF!</v>
      </c>
      <c r="AK8" s="294"/>
      <c r="AL8" s="294"/>
      <c r="AM8" s="294"/>
      <c r="AN8" s="295"/>
    </row>
    <row r="9" spans="1:43" ht="18" customHeight="1">
      <c r="B9" s="197"/>
      <c r="C9" s="198"/>
      <c r="D9" s="202"/>
      <c r="E9" s="202"/>
      <c r="F9" s="202"/>
      <c r="G9" s="204"/>
      <c r="H9" s="204"/>
      <c r="I9" s="204"/>
      <c r="J9" s="340"/>
      <c r="K9" s="340"/>
      <c r="L9" s="340"/>
      <c r="M9" s="340"/>
      <c r="N9" s="340"/>
      <c r="O9" s="340"/>
      <c r="P9" s="340"/>
      <c r="Q9" s="340"/>
      <c r="R9" s="210"/>
      <c r="S9" s="210"/>
      <c r="T9" s="22"/>
      <c r="U9" s="23" t="s">
        <v>8</v>
      </c>
      <c r="V9" s="22"/>
      <c r="W9" s="217"/>
      <c r="X9" s="217"/>
      <c r="Y9" s="340"/>
      <c r="Z9" s="340"/>
      <c r="AA9" s="340"/>
      <c r="AB9" s="340"/>
      <c r="AC9" s="340"/>
      <c r="AD9" s="340"/>
      <c r="AE9" s="340"/>
      <c r="AF9" s="340"/>
      <c r="AG9" s="204"/>
      <c r="AH9" s="204"/>
      <c r="AI9" s="204"/>
      <c r="AJ9" s="290"/>
      <c r="AK9" s="290"/>
      <c r="AL9" s="290"/>
      <c r="AM9" s="290"/>
      <c r="AN9" s="291"/>
    </row>
    <row r="10" spans="1:43" ht="18" customHeight="1">
      <c r="B10" s="195">
        <v>2</v>
      </c>
      <c r="C10" s="196"/>
      <c r="D10" s="202">
        <v>0.40277777777777773</v>
      </c>
      <c r="E10" s="202">
        <v>0.4375</v>
      </c>
      <c r="F10" s="202"/>
      <c r="G10" s="204"/>
      <c r="H10" s="204"/>
      <c r="I10" s="204"/>
      <c r="J10" s="307" t="e">
        <f>G27</f>
        <v>#REF!</v>
      </c>
      <c r="K10" s="308"/>
      <c r="L10" s="308"/>
      <c r="M10" s="308"/>
      <c r="N10" s="308"/>
      <c r="O10" s="308"/>
      <c r="P10" s="308"/>
      <c r="Q10" s="308"/>
      <c r="R10" s="217" t="str">
        <f t="shared" ref="R10" si="0">IF(OR(T10="",T11=""),"",T10+T11)</f>
        <v/>
      </c>
      <c r="S10" s="210"/>
      <c r="T10" s="24"/>
      <c r="U10" s="25" t="s">
        <v>8</v>
      </c>
      <c r="V10" s="24"/>
      <c r="W10" s="217" t="str">
        <f t="shared" ref="W10" si="1">IF(OR(V10="",V11=""),"",V10+V11)</f>
        <v/>
      </c>
      <c r="X10" s="217"/>
      <c r="Y10" s="307" t="e">
        <f>G28</f>
        <v>#REF!</v>
      </c>
      <c r="Z10" s="308"/>
      <c r="AA10" s="308"/>
      <c r="AB10" s="308"/>
      <c r="AC10" s="308"/>
      <c r="AD10" s="308"/>
      <c r="AE10" s="308"/>
      <c r="AF10" s="308"/>
      <c r="AG10" s="204"/>
      <c r="AH10" s="204"/>
      <c r="AI10" s="204"/>
      <c r="AJ10" s="290" t="e">
        <f ca="1">DBCS(INDIRECT("組合せタイムスケジュール!d"&amp;(ROW())/2+10))</f>
        <v>#REF!</v>
      </c>
      <c r="AK10" s="290"/>
      <c r="AL10" s="290"/>
      <c r="AM10" s="290"/>
      <c r="AN10" s="291"/>
    </row>
    <row r="11" spans="1:43" ht="18" customHeight="1">
      <c r="B11" s="197"/>
      <c r="C11" s="198"/>
      <c r="D11" s="202"/>
      <c r="E11" s="202"/>
      <c r="F11" s="202"/>
      <c r="G11" s="204"/>
      <c r="H11" s="204"/>
      <c r="I11" s="204"/>
      <c r="J11" s="340"/>
      <c r="K11" s="340"/>
      <c r="L11" s="340"/>
      <c r="M11" s="340"/>
      <c r="N11" s="340"/>
      <c r="O11" s="340"/>
      <c r="P11" s="340"/>
      <c r="Q11" s="340"/>
      <c r="R11" s="210"/>
      <c r="S11" s="210"/>
      <c r="T11" s="22"/>
      <c r="U11" s="23" t="s">
        <v>8</v>
      </c>
      <c r="V11" s="22"/>
      <c r="W11" s="217"/>
      <c r="X11" s="217"/>
      <c r="Y11" s="340"/>
      <c r="Z11" s="340"/>
      <c r="AA11" s="340"/>
      <c r="AB11" s="340"/>
      <c r="AC11" s="340"/>
      <c r="AD11" s="340"/>
      <c r="AE11" s="340"/>
      <c r="AF11" s="340"/>
      <c r="AG11" s="204"/>
      <c r="AH11" s="204"/>
      <c r="AI11" s="204"/>
      <c r="AJ11" s="290"/>
      <c r="AK11" s="290"/>
      <c r="AL11" s="290"/>
      <c r="AM11" s="290"/>
      <c r="AN11" s="291"/>
    </row>
    <row r="12" spans="1:43" ht="18" customHeight="1">
      <c r="B12" s="195">
        <v>3</v>
      </c>
      <c r="C12" s="196"/>
      <c r="D12" s="202">
        <v>0.43055555555555558</v>
      </c>
      <c r="E12" s="202"/>
      <c r="F12" s="202"/>
      <c r="G12" s="204"/>
      <c r="H12" s="204"/>
      <c r="I12" s="204"/>
      <c r="J12" s="307" t="e">
        <f>G22</f>
        <v>#REF!</v>
      </c>
      <c r="K12" s="308"/>
      <c r="L12" s="308"/>
      <c r="M12" s="308"/>
      <c r="N12" s="308"/>
      <c r="O12" s="308"/>
      <c r="P12" s="308"/>
      <c r="Q12" s="308"/>
      <c r="R12" s="217" t="str">
        <f t="shared" ref="R12" si="2">IF(OR(T12="",T13=""),"",T12+T13)</f>
        <v/>
      </c>
      <c r="S12" s="210"/>
      <c r="T12" s="24"/>
      <c r="U12" s="25" t="s">
        <v>8</v>
      </c>
      <c r="V12" s="24"/>
      <c r="W12" s="217" t="str">
        <f t="shared" ref="W12" si="3">IF(OR(V12="",V13=""),"",V12+V13)</f>
        <v/>
      </c>
      <c r="X12" s="217"/>
      <c r="Y12" s="307" t="e">
        <f>G24</f>
        <v>#REF!</v>
      </c>
      <c r="Z12" s="308"/>
      <c r="AA12" s="308"/>
      <c r="AB12" s="308"/>
      <c r="AC12" s="308"/>
      <c r="AD12" s="308"/>
      <c r="AE12" s="308"/>
      <c r="AF12" s="308"/>
      <c r="AG12" s="204"/>
      <c r="AH12" s="204"/>
      <c r="AI12" s="204"/>
      <c r="AJ12" s="290" t="e">
        <f t="shared" ref="AJ12" ca="1" si="4">DBCS(INDIRECT("組合せタイムスケジュール!d"&amp;(ROW())/2+10))</f>
        <v>#REF!</v>
      </c>
      <c r="AK12" s="290"/>
      <c r="AL12" s="290"/>
      <c r="AM12" s="290"/>
      <c r="AN12" s="291"/>
    </row>
    <row r="13" spans="1:43" ht="18" customHeight="1">
      <c r="B13" s="197"/>
      <c r="C13" s="198"/>
      <c r="D13" s="202"/>
      <c r="E13" s="202"/>
      <c r="F13" s="202"/>
      <c r="G13" s="204"/>
      <c r="H13" s="204"/>
      <c r="I13" s="204"/>
      <c r="J13" s="340"/>
      <c r="K13" s="340"/>
      <c r="L13" s="340"/>
      <c r="M13" s="340"/>
      <c r="N13" s="340"/>
      <c r="O13" s="340"/>
      <c r="P13" s="340"/>
      <c r="Q13" s="340"/>
      <c r="R13" s="210"/>
      <c r="S13" s="210"/>
      <c r="T13" s="22"/>
      <c r="U13" s="23" t="s">
        <v>8</v>
      </c>
      <c r="V13" s="22"/>
      <c r="W13" s="217"/>
      <c r="X13" s="217"/>
      <c r="Y13" s="340"/>
      <c r="Z13" s="340"/>
      <c r="AA13" s="340"/>
      <c r="AB13" s="340"/>
      <c r="AC13" s="340"/>
      <c r="AD13" s="340"/>
      <c r="AE13" s="340"/>
      <c r="AF13" s="340"/>
      <c r="AG13" s="204"/>
      <c r="AH13" s="204"/>
      <c r="AI13" s="204"/>
      <c r="AJ13" s="290"/>
      <c r="AK13" s="290"/>
      <c r="AL13" s="290"/>
      <c r="AM13" s="290"/>
      <c r="AN13" s="291"/>
    </row>
    <row r="14" spans="1:43" ht="18" customHeight="1">
      <c r="B14" s="195">
        <v>4</v>
      </c>
      <c r="C14" s="196"/>
      <c r="D14" s="202">
        <v>0.45833333333333331</v>
      </c>
      <c r="E14" s="202">
        <v>0.4375</v>
      </c>
      <c r="F14" s="202"/>
      <c r="G14" s="204"/>
      <c r="H14" s="204"/>
      <c r="I14" s="204"/>
      <c r="J14" s="307" t="e">
        <f>G27</f>
        <v>#REF!</v>
      </c>
      <c r="K14" s="308"/>
      <c r="L14" s="308"/>
      <c r="M14" s="308"/>
      <c r="N14" s="308"/>
      <c r="O14" s="308"/>
      <c r="P14" s="308"/>
      <c r="Q14" s="308"/>
      <c r="R14" s="217" t="str">
        <f t="shared" ref="R14" si="5">IF(OR(T14="",T15=""),"",T14+T15)</f>
        <v/>
      </c>
      <c r="S14" s="210"/>
      <c r="T14" s="24"/>
      <c r="U14" s="25" t="s">
        <v>8</v>
      </c>
      <c r="V14" s="24"/>
      <c r="W14" s="217" t="str">
        <f t="shared" ref="W14" si="6">IF(OR(V14="",V15=""),"",V14+V15)</f>
        <v/>
      </c>
      <c r="X14" s="217"/>
      <c r="Y14" s="307" t="e">
        <f>G29</f>
        <v>#REF!</v>
      </c>
      <c r="Z14" s="308"/>
      <c r="AA14" s="308"/>
      <c r="AB14" s="308"/>
      <c r="AC14" s="308"/>
      <c r="AD14" s="308"/>
      <c r="AE14" s="308"/>
      <c r="AF14" s="308"/>
      <c r="AG14" s="204"/>
      <c r="AH14" s="204"/>
      <c r="AI14" s="204"/>
      <c r="AJ14" s="290" t="e">
        <f t="shared" ref="AJ14" ca="1" si="7">DBCS(INDIRECT("組合せタイムスケジュール!d"&amp;(ROW())/2+10))</f>
        <v>#REF!</v>
      </c>
      <c r="AK14" s="290"/>
      <c r="AL14" s="290"/>
      <c r="AM14" s="290"/>
      <c r="AN14" s="291"/>
    </row>
    <row r="15" spans="1:43" ht="18" customHeight="1">
      <c r="B15" s="197"/>
      <c r="C15" s="198"/>
      <c r="D15" s="202"/>
      <c r="E15" s="202"/>
      <c r="F15" s="202"/>
      <c r="G15" s="204"/>
      <c r="H15" s="204"/>
      <c r="I15" s="204"/>
      <c r="J15" s="340"/>
      <c r="K15" s="340"/>
      <c r="L15" s="340"/>
      <c r="M15" s="340"/>
      <c r="N15" s="340"/>
      <c r="O15" s="340"/>
      <c r="P15" s="340"/>
      <c r="Q15" s="340"/>
      <c r="R15" s="210"/>
      <c r="S15" s="210"/>
      <c r="T15" s="22"/>
      <c r="U15" s="23" t="s">
        <v>8</v>
      </c>
      <c r="V15" s="22"/>
      <c r="W15" s="217"/>
      <c r="X15" s="217"/>
      <c r="Y15" s="340"/>
      <c r="Z15" s="340"/>
      <c r="AA15" s="340"/>
      <c r="AB15" s="340"/>
      <c r="AC15" s="340"/>
      <c r="AD15" s="340"/>
      <c r="AE15" s="340"/>
      <c r="AF15" s="340"/>
      <c r="AG15" s="204"/>
      <c r="AH15" s="204"/>
      <c r="AI15" s="204"/>
      <c r="AJ15" s="290"/>
      <c r="AK15" s="290"/>
      <c r="AL15" s="290"/>
      <c r="AM15" s="290"/>
      <c r="AN15" s="291"/>
    </row>
    <row r="16" spans="1:43" ht="18" customHeight="1">
      <c r="B16" s="195">
        <v>5</v>
      </c>
      <c r="C16" s="196"/>
      <c r="D16" s="202">
        <v>0.4861111111111111</v>
      </c>
      <c r="E16" s="202">
        <v>0.4375</v>
      </c>
      <c r="F16" s="202"/>
      <c r="G16" s="204"/>
      <c r="H16" s="204"/>
      <c r="I16" s="204"/>
      <c r="J16" s="307" t="e">
        <f>G23</f>
        <v>#REF!</v>
      </c>
      <c r="K16" s="308"/>
      <c r="L16" s="308"/>
      <c r="M16" s="308"/>
      <c r="N16" s="308"/>
      <c r="O16" s="308"/>
      <c r="P16" s="308"/>
      <c r="Q16" s="308"/>
      <c r="R16" s="217" t="str">
        <f t="shared" ref="R16" si="8">IF(OR(T16="",T17=""),"",T16+T17)</f>
        <v/>
      </c>
      <c r="S16" s="210"/>
      <c r="T16" s="24"/>
      <c r="U16" s="25" t="s">
        <v>8</v>
      </c>
      <c r="V16" s="24"/>
      <c r="W16" s="217" t="str">
        <f t="shared" ref="W16" si="9">IF(OR(V16="",V17=""),"",V16+V17)</f>
        <v/>
      </c>
      <c r="X16" s="217"/>
      <c r="Y16" s="307" t="e">
        <f>G24</f>
        <v>#REF!</v>
      </c>
      <c r="Z16" s="308"/>
      <c r="AA16" s="308"/>
      <c r="AB16" s="308"/>
      <c r="AC16" s="308"/>
      <c r="AD16" s="308"/>
      <c r="AE16" s="308"/>
      <c r="AF16" s="308"/>
      <c r="AG16" s="204"/>
      <c r="AH16" s="204"/>
      <c r="AI16" s="204"/>
      <c r="AJ16" s="290" t="e">
        <f t="shared" ref="AJ16" ca="1" si="10">DBCS(INDIRECT("組合せタイムスケジュール!d"&amp;(ROW())/2+10))</f>
        <v>#REF!</v>
      </c>
      <c r="AK16" s="290"/>
      <c r="AL16" s="290"/>
      <c r="AM16" s="290"/>
      <c r="AN16" s="291"/>
    </row>
    <row r="17" spans="2:41" ht="18" customHeight="1">
      <c r="B17" s="197"/>
      <c r="C17" s="198"/>
      <c r="D17" s="202"/>
      <c r="E17" s="202"/>
      <c r="F17" s="202"/>
      <c r="G17" s="204"/>
      <c r="H17" s="204"/>
      <c r="I17" s="204"/>
      <c r="J17" s="340"/>
      <c r="K17" s="340"/>
      <c r="L17" s="340"/>
      <c r="M17" s="340"/>
      <c r="N17" s="340"/>
      <c r="O17" s="340"/>
      <c r="P17" s="340"/>
      <c r="Q17" s="340"/>
      <c r="R17" s="210"/>
      <c r="S17" s="210"/>
      <c r="T17" s="22"/>
      <c r="U17" s="23" t="s">
        <v>8</v>
      </c>
      <c r="V17" s="22"/>
      <c r="W17" s="217"/>
      <c r="X17" s="217"/>
      <c r="Y17" s="340"/>
      <c r="Z17" s="340"/>
      <c r="AA17" s="340"/>
      <c r="AB17" s="340"/>
      <c r="AC17" s="340"/>
      <c r="AD17" s="340"/>
      <c r="AE17" s="340"/>
      <c r="AF17" s="340"/>
      <c r="AG17" s="204"/>
      <c r="AH17" s="204"/>
      <c r="AI17" s="204"/>
      <c r="AJ17" s="290"/>
      <c r="AK17" s="290"/>
      <c r="AL17" s="290"/>
      <c r="AM17" s="290"/>
      <c r="AN17" s="291"/>
    </row>
    <row r="18" spans="2:41" ht="18" customHeight="1">
      <c r="B18" s="195">
        <v>6</v>
      </c>
      <c r="C18" s="196"/>
      <c r="D18" s="202">
        <v>0.51388888888888895</v>
      </c>
      <c r="E18" s="202">
        <v>0.4375</v>
      </c>
      <c r="F18" s="202"/>
      <c r="G18" s="204"/>
      <c r="H18" s="204"/>
      <c r="I18" s="204"/>
      <c r="J18" s="307" t="e">
        <f>G28</f>
        <v>#REF!</v>
      </c>
      <c r="K18" s="308"/>
      <c r="L18" s="308"/>
      <c r="M18" s="308"/>
      <c r="N18" s="308"/>
      <c r="O18" s="308"/>
      <c r="P18" s="308"/>
      <c r="Q18" s="308"/>
      <c r="R18" s="217" t="str">
        <f t="shared" ref="R18" si="11">IF(OR(T18="",T19=""),"",T18+T19)</f>
        <v/>
      </c>
      <c r="S18" s="210"/>
      <c r="T18" s="24"/>
      <c r="U18" s="25" t="s">
        <v>8</v>
      </c>
      <c r="V18" s="24"/>
      <c r="W18" s="217" t="str">
        <f t="shared" ref="W18" si="12">IF(OR(V18="",V19=""),"",V18+V19)</f>
        <v/>
      </c>
      <c r="X18" s="217"/>
      <c r="Y18" s="307" t="e">
        <f>G29</f>
        <v>#REF!</v>
      </c>
      <c r="Z18" s="308"/>
      <c r="AA18" s="308"/>
      <c r="AB18" s="308"/>
      <c r="AC18" s="308"/>
      <c r="AD18" s="308"/>
      <c r="AE18" s="308"/>
      <c r="AF18" s="308"/>
      <c r="AG18" s="204"/>
      <c r="AH18" s="204"/>
      <c r="AI18" s="204"/>
      <c r="AJ18" s="290" t="e">
        <f t="shared" ref="AJ18" ca="1" si="13">DBCS(INDIRECT("組合せタイムスケジュール!d"&amp;(ROW())/2+10))</f>
        <v>#REF!</v>
      </c>
      <c r="AK18" s="290"/>
      <c r="AL18" s="290"/>
      <c r="AM18" s="290"/>
      <c r="AN18" s="291"/>
    </row>
    <row r="19" spans="2:41" ht="18" customHeight="1" thickBot="1">
      <c r="B19" s="213"/>
      <c r="C19" s="214"/>
      <c r="D19" s="221"/>
      <c r="E19" s="221"/>
      <c r="F19" s="221"/>
      <c r="G19" s="218"/>
      <c r="H19" s="218"/>
      <c r="I19" s="218"/>
      <c r="J19" s="309"/>
      <c r="K19" s="309"/>
      <c r="L19" s="309"/>
      <c r="M19" s="309"/>
      <c r="N19" s="309"/>
      <c r="O19" s="309"/>
      <c r="P19" s="309"/>
      <c r="Q19" s="309"/>
      <c r="R19" s="223"/>
      <c r="S19" s="223"/>
      <c r="T19" s="26"/>
      <c r="U19" s="27" t="s">
        <v>8</v>
      </c>
      <c r="V19" s="26"/>
      <c r="W19" s="224"/>
      <c r="X19" s="224"/>
      <c r="Y19" s="309"/>
      <c r="Z19" s="309"/>
      <c r="AA19" s="309"/>
      <c r="AB19" s="309"/>
      <c r="AC19" s="309"/>
      <c r="AD19" s="309"/>
      <c r="AE19" s="309"/>
      <c r="AF19" s="309"/>
      <c r="AG19" s="218"/>
      <c r="AH19" s="218"/>
      <c r="AI19" s="218"/>
      <c r="AJ19" s="292"/>
      <c r="AK19" s="292"/>
      <c r="AL19" s="292"/>
      <c r="AM19" s="292"/>
      <c r="AN19" s="293"/>
    </row>
    <row r="20" spans="2:41" ht="18" customHeight="1" thickBot="1">
      <c r="D20" s="4"/>
      <c r="E20" s="4"/>
    </row>
    <row r="21" spans="2:41" ht="24" customHeight="1" thickBot="1">
      <c r="E21" s="269" t="s">
        <v>17</v>
      </c>
      <c r="F21" s="270"/>
      <c r="G21" s="270"/>
      <c r="H21" s="270"/>
      <c r="I21" s="270"/>
      <c r="J21" s="270"/>
      <c r="K21" s="270"/>
      <c r="L21" s="270"/>
      <c r="M21" s="270"/>
      <c r="N21" s="270"/>
      <c r="O21" s="271"/>
      <c r="P21" s="225" t="e">
        <f>G22</f>
        <v>#REF!</v>
      </c>
      <c r="Q21" s="225"/>
      <c r="R21" s="225"/>
      <c r="S21" s="225"/>
      <c r="T21" s="225"/>
      <c r="U21" s="225" t="e">
        <f>G23</f>
        <v>#REF!</v>
      </c>
      <c r="V21" s="225"/>
      <c r="W21" s="225"/>
      <c r="X21" s="225"/>
      <c r="Y21" s="225"/>
      <c r="Z21" s="225" t="e">
        <f>G24</f>
        <v>#REF!</v>
      </c>
      <c r="AA21" s="225"/>
      <c r="AB21" s="225"/>
      <c r="AC21" s="225"/>
      <c r="AD21" s="225"/>
      <c r="AE21" s="244" t="s">
        <v>19</v>
      </c>
      <c r="AF21" s="244"/>
      <c r="AG21" s="244" t="s">
        <v>21</v>
      </c>
      <c r="AH21" s="244"/>
      <c r="AI21" s="244" t="s">
        <v>20</v>
      </c>
      <c r="AJ21" s="244"/>
      <c r="AK21" s="244" t="s">
        <v>22</v>
      </c>
      <c r="AL21" s="245"/>
    </row>
    <row r="22" spans="2:41" ht="24" customHeight="1">
      <c r="E22" s="316">
        <v>1</v>
      </c>
      <c r="F22" s="317"/>
      <c r="G22" s="176" t="e">
        <f>VLOOKUP(E22,'５月２２日'!#REF!,1*$AQ$1+1,FALSE)</f>
        <v>#REF!</v>
      </c>
      <c r="H22" s="176"/>
      <c r="I22" s="176"/>
      <c r="J22" s="176"/>
      <c r="K22" s="176"/>
      <c r="L22" s="176"/>
      <c r="M22" s="176"/>
      <c r="N22" s="176"/>
      <c r="O22" s="176"/>
      <c r="P22" s="47"/>
      <c r="Q22" s="48"/>
      <c r="R22" s="48"/>
      <c r="S22" s="49"/>
      <c r="T22" s="50"/>
      <c r="U22" s="318" t="str">
        <f>IF(OR(W22="",Y22=""),IF(W22&gt;Y22,"〇",IF(W22&lt;Y22,"●",IF(W22=Y22,"△"))))</f>
        <v>△</v>
      </c>
      <c r="V22" s="319"/>
      <c r="W22" s="51" t="str">
        <f>R8</f>
        <v/>
      </c>
      <c r="X22" s="52" t="s">
        <v>18</v>
      </c>
      <c r="Y22" s="53" t="str">
        <f>W8</f>
        <v/>
      </c>
      <c r="Z22" s="318" t="str">
        <f>IF(OR(AB22="",AD22=""),IF(AB22&gt;AD22,"〇",IF(AB22&lt;AD22,"●",IF(AB22=AD22,"△"))))</f>
        <v>△</v>
      </c>
      <c r="AA22" s="319"/>
      <c r="AB22" s="51" t="str">
        <f>R16</f>
        <v/>
      </c>
      <c r="AC22" s="52" t="s">
        <v>18</v>
      </c>
      <c r="AD22" s="53" t="str">
        <f>W16</f>
        <v/>
      </c>
      <c r="AE22" s="203">
        <f>COUNTIF(P22:AD22,"〇")*3+COUNTIF(P22:AD22,"△")</f>
        <v>2</v>
      </c>
      <c r="AF22" s="203"/>
      <c r="AG22" s="320">
        <f>SUM(R22,W22,AB22)-SUM(T22,Y22,AD22)</f>
        <v>0</v>
      </c>
      <c r="AH22" s="203"/>
      <c r="AI22" s="320">
        <f>SUM(R22,W22,AB22)</f>
        <v>0</v>
      </c>
      <c r="AJ22" s="203"/>
      <c r="AK22" s="203">
        <f>RANK(AO22,$AO$22:$AO$24)</f>
        <v>1</v>
      </c>
      <c r="AL22" s="314"/>
      <c r="AO22" s="3">
        <f>AE22*10000+AG22*1000+AI22*100</f>
        <v>20000</v>
      </c>
    </row>
    <row r="23" spans="2:41" ht="24" customHeight="1">
      <c r="E23" s="185">
        <v>2</v>
      </c>
      <c r="F23" s="186"/>
      <c r="G23" s="176" t="e">
        <f>VLOOKUP(E23,'５月２２日'!#REF!,1*$AQ$1+1,FALSE)</f>
        <v>#REF!</v>
      </c>
      <c r="H23" s="176"/>
      <c r="I23" s="176"/>
      <c r="J23" s="176"/>
      <c r="K23" s="176"/>
      <c r="L23" s="176"/>
      <c r="M23" s="176"/>
      <c r="N23" s="176"/>
      <c r="O23" s="176"/>
      <c r="P23" s="253" t="str">
        <f>IF(OR(R23="",T23=""),IF(R23&gt;T23,"〇",IF(R23&lt;T23,"●",IF(R23=T23,"△"))))</f>
        <v>△</v>
      </c>
      <c r="Q23" s="254"/>
      <c r="R23" s="18" t="str">
        <f>Y22</f>
        <v/>
      </c>
      <c r="S23" s="28" t="s">
        <v>18</v>
      </c>
      <c r="T23" s="19" t="str">
        <f>W22</f>
        <v/>
      </c>
      <c r="U23" s="8"/>
      <c r="V23" s="9"/>
      <c r="W23" s="9"/>
      <c r="X23" s="9"/>
      <c r="Y23" s="10"/>
      <c r="Z23" s="253" t="str">
        <f>IF(OR(AB23="",AD23=""),IF(AB23&gt;AD23,"〇",IF(AB23&lt;AD23,"●",IF(AB23=AD23,"△"))))</f>
        <v>△</v>
      </c>
      <c r="AA23" s="254"/>
      <c r="AB23" s="18" t="str">
        <f>W12</f>
        <v/>
      </c>
      <c r="AC23" s="28" t="s">
        <v>18</v>
      </c>
      <c r="AD23" s="19" t="str">
        <f>R12</f>
        <v/>
      </c>
      <c r="AE23" s="204">
        <f>COUNTIF(P23:AD23,"〇")*3+COUNTIF(P23:AD23,"△")</f>
        <v>2</v>
      </c>
      <c r="AF23" s="204"/>
      <c r="AG23" s="300">
        <f>SUM(R23,W23,AB23)-SUM(T23,Y23,AD23)</f>
        <v>0</v>
      </c>
      <c r="AH23" s="204"/>
      <c r="AI23" s="300">
        <f>SUM(R23,W23,AB23)</f>
        <v>0</v>
      </c>
      <c r="AJ23" s="204"/>
      <c r="AK23" s="204">
        <f>RANK(AO23,$AO$22:$AO$24)</f>
        <v>1</v>
      </c>
      <c r="AL23" s="241"/>
      <c r="AO23" s="3">
        <f>AE23*10000+AG23*1000+AI23*100</f>
        <v>20000</v>
      </c>
    </row>
    <row r="24" spans="2:41" ht="24" customHeight="1" thickBot="1">
      <c r="E24" s="312">
        <v>3</v>
      </c>
      <c r="F24" s="313"/>
      <c r="G24" s="181" t="e">
        <f>VLOOKUP(E24,'５月２２日'!#REF!,1*$AQ$1+1,FALSE)</f>
        <v>#REF!</v>
      </c>
      <c r="H24" s="181"/>
      <c r="I24" s="181"/>
      <c r="J24" s="181"/>
      <c r="K24" s="181"/>
      <c r="L24" s="181"/>
      <c r="M24" s="181"/>
      <c r="N24" s="181"/>
      <c r="O24" s="181"/>
      <c r="P24" s="273" t="str">
        <f>IF(OR(R24="",T24=""),IF(R24&gt;T24,"〇",IF(R24&lt;T24,"●",IF(R24=T24,"△"))))</f>
        <v>△</v>
      </c>
      <c r="Q24" s="277"/>
      <c r="R24" s="34" t="str">
        <f>AD22</f>
        <v/>
      </c>
      <c r="S24" s="35" t="s">
        <v>18</v>
      </c>
      <c r="T24" s="36" t="str">
        <f>AB22</f>
        <v/>
      </c>
      <c r="U24" s="273" t="str">
        <f>IF(OR(W24="",Y24=""),IF(W24&gt;Y24,"〇",IF(W24&lt;Y24,"●",IF(W24=Y24,"△"))))</f>
        <v>△</v>
      </c>
      <c r="V24" s="277"/>
      <c r="W24" s="34" t="str">
        <f>AD23</f>
        <v/>
      </c>
      <c r="X24" s="35" t="s">
        <v>18</v>
      </c>
      <c r="Y24" s="36" t="str">
        <f>AB23</f>
        <v/>
      </c>
      <c r="Z24" s="37"/>
      <c r="AA24" s="38"/>
      <c r="AB24" s="38"/>
      <c r="AC24" s="38"/>
      <c r="AD24" s="39"/>
      <c r="AE24" s="218">
        <f>COUNTIF(P24:AD24,"〇")*3+COUNTIF(P24:AD24,"△")</f>
        <v>2</v>
      </c>
      <c r="AF24" s="218"/>
      <c r="AG24" s="272">
        <f>SUM(R24,W24,AB24)-SUM(T24,Y24,AD24)</f>
        <v>0</v>
      </c>
      <c r="AH24" s="218"/>
      <c r="AI24" s="272">
        <f>SUM(R24,W24,AB24)</f>
        <v>0</v>
      </c>
      <c r="AJ24" s="218"/>
      <c r="AK24" s="218">
        <f>RANK(AO24,$AO$22:$AO$24)</f>
        <v>1</v>
      </c>
      <c r="AL24" s="243"/>
      <c r="AO24" s="3">
        <f>AE24*10000+AG24*1000+AI24*100</f>
        <v>20000</v>
      </c>
    </row>
    <row r="25" spans="2:41" ht="24" customHeight="1" thickBot="1"/>
    <row r="26" spans="2:41" ht="18" customHeight="1" thickBot="1">
      <c r="B26" s="4"/>
      <c r="C26" s="4"/>
      <c r="E26" s="269" t="s">
        <v>24</v>
      </c>
      <c r="F26" s="270"/>
      <c r="G26" s="270"/>
      <c r="H26" s="270"/>
      <c r="I26" s="270"/>
      <c r="J26" s="270"/>
      <c r="K26" s="270"/>
      <c r="L26" s="270"/>
      <c r="M26" s="270"/>
      <c r="N26" s="270"/>
      <c r="O26" s="271"/>
      <c r="P26" s="225" t="e">
        <f>G27</f>
        <v>#REF!</v>
      </c>
      <c r="Q26" s="225"/>
      <c r="R26" s="225"/>
      <c r="S26" s="225"/>
      <c r="T26" s="225"/>
      <c r="U26" s="225" t="e">
        <f>G28</f>
        <v>#REF!</v>
      </c>
      <c r="V26" s="225"/>
      <c r="W26" s="225"/>
      <c r="X26" s="225"/>
      <c r="Y26" s="225"/>
      <c r="Z26" s="225" t="e">
        <f>G29</f>
        <v>#REF!</v>
      </c>
      <c r="AA26" s="225"/>
      <c r="AB26" s="225"/>
      <c r="AC26" s="225"/>
      <c r="AD26" s="225"/>
      <c r="AE26" s="244" t="s">
        <v>19</v>
      </c>
      <c r="AF26" s="244"/>
      <c r="AG26" s="244" t="s">
        <v>21</v>
      </c>
      <c r="AH26" s="244"/>
      <c r="AI26" s="244" t="s">
        <v>20</v>
      </c>
      <c r="AJ26" s="244"/>
      <c r="AK26" s="244" t="s">
        <v>22</v>
      </c>
      <c r="AL26" s="245"/>
      <c r="AN26" s="4"/>
      <c r="AO26" s="4"/>
    </row>
    <row r="27" spans="2:41" ht="24" customHeight="1">
      <c r="B27" s="4"/>
      <c r="E27" s="316">
        <v>1</v>
      </c>
      <c r="F27" s="317"/>
      <c r="G27" s="176" t="e">
        <f>VLOOKUP(E27,'５月２２日'!#REF!,1*$AQ$1+1,FALSE)</f>
        <v>#REF!</v>
      </c>
      <c r="H27" s="176"/>
      <c r="I27" s="176"/>
      <c r="J27" s="176"/>
      <c r="K27" s="176"/>
      <c r="L27" s="176"/>
      <c r="M27" s="176"/>
      <c r="N27" s="176"/>
      <c r="O27" s="176"/>
      <c r="P27" s="47"/>
      <c r="Q27" s="48"/>
      <c r="R27" s="48"/>
      <c r="S27" s="49"/>
      <c r="T27" s="50"/>
      <c r="U27" s="318" t="str">
        <f>IF(OR(W27="",Y27=""),IF(W27&gt;Y27,"〇",IF(W27&lt;Y27,"●",IF(W27=Y27,"△"))))</f>
        <v>△</v>
      </c>
      <c r="V27" s="319"/>
      <c r="W27" s="51" t="str">
        <f>R10</f>
        <v/>
      </c>
      <c r="X27" s="52" t="s">
        <v>18</v>
      </c>
      <c r="Y27" s="53" t="str">
        <f>W10</f>
        <v/>
      </c>
      <c r="Z27" s="318" t="str">
        <f>IF(OR(AB27="",AD27=""),IF(AB27&gt;AD27,"〇",IF(AB27&lt;AD27,"●",IF(AB27=AD27,"△"))))</f>
        <v>△</v>
      </c>
      <c r="AA27" s="319"/>
      <c r="AB27" s="51" t="str">
        <f>R14</f>
        <v/>
      </c>
      <c r="AC27" s="52" t="s">
        <v>18</v>
      </c>
      <c r="AD27" s="53" t="str">
        <f>W14</f>
        <v/>
      </c>
      <c r="AE27" s="203">
        <f>COUNTIF(P27:AD27,"〇")*3+COUNTIF(P27:AD27,"△")</f>
        <v>2</v>
      </c>
      <c r="AF27" s="203"/>
      <c r="AG27" s="320">
        <f>SUM(R27,W27,AB27)-SUM(T27,Y27,AD27)</f>
        <v>0</v>
      </c>
      <c r="AH27" s="203"/>
      <c r="AI27" s="320">
        <f>SUM(R27,W27,AB27)</f>
        <v>0</v>
      </c>
      <c r="AJ27" s="203"/>
      <c r="AK27" s="203">
        <f>RANK(AO27,$AO$22:$AO$25)</f>
        <v>1</v>
      </c>
      <c r="AL27" s="314"/>
      <c r="AO27" s="3">
        <f>AE27*10000+AG27*1000+AI27*100</f>
        <v>20000</v>
      </c>
    </row>
    <row r="28" spans="2:41" ht="24" customHeight="1">
      <c r="B28" s="4"/>
      <c r="E28" s="185">
        <v>2</v>
      </c>
      <c r="F28" s="186"/>
      <c r="G28" s="176" t="e">
        <f>VLOOKUP(E28,'５月２２日'!#REF!,1*$AQ$1+1,FALSE)</f>
        <v>#REF!</v>
      </c>
      <c r="H28" s="176"/>
      <c r="I28" s="176"/>
      <c r="J28" s="176"/>
      <c r="K28" s="176"/>
      <c r="L28" s="176"/>
      <c r="M28" s="176"/>
      <c r="N28" s="176"/>
      <c r="O28" s="176"/>
      <c r="P28" s="253" t="str">
        <f>IF(OR(R28="",T28=""),IF(R28&gt;T28,"〇",IF(R28&lt;T28,"●",IF(R28=T28,"△"))))</f>
        <v>△</v>
      </c>
      <c r="Q28" s="254"/>
      <c r="R28" s="18" t="str">
        <f>Y27</f>
        <v/>
      </c>
      <c r="S28" s="28" t="s">
        <v>18</v>
      </c>
      <c r="T28" s="19" t="str">
        <f>W27</f>
        <v/>
      </c>
      <c r="U28" s="8"/>
      <c r="V28" s="9"/>
      <c r="W28" s="9"/>
      <c r="X28" s="9"/>
      <c r="Y28" s="10"/>
      <c r="Z28" s="253" t="str">
        <f>IF(OR(AB28="",AD28=""),IF(AB28&gt;AD28,"〇",IF(AB28&lt;AD28,"●",IF(AB28=AD28,"△"))))</f>
        <v>△</v>
      </c>
      <c r="AA28" s="254"/>
      <c r="AB28" s="18" t="str">
        <f>R18</f>
        <v/>
      </c>
      <c r="AC28" s="28" t="s">
        <v>18</v>
      </c>
      <c r="AD28" s="19" t="str">
        <f>W18</f>
        <v/>
      </c>
      <c r="AE28" s="204">
        <f>COUNTIF(P28:AD28,"〇")*3+COUNTIF(P28:AD28,"△")</f>
        <v>2</v>
      </c>
      <c r="AF28" s="204"/>
      <c r="AG28" s="300">
        <f>SUM(R28,W28,AB28)-SUM(T28,Y28,AD28)</f>
        <v>0</v>
      </c>
      <c r="AH28" s="204"/>
      <c r="AI28" s="300">
        <f>SUM(R28,W28,AB28)</f>
        <v>0</v>
      </c>
      <c r="AJ28" s="204"/>
      <c r="AK28" s="204">
        <f>RANK(AO28,$AO$22:$AO$25)</f>
        <v>1</v>
      </c>
      <c r="AL28" s="241"/>
      <c r="AO28" s="3">
        <f>AE28*10000+AG28*1000+AI28*100</f>
        <v>20000</v>
      </c>
    </row>
    <row r="29" spans="2:41" ht="24" customHeight="1" thickBot="1">
      <c r="B29" s="4"/>
      <c r="E29" s="312">
        <v>3</v>
      </c>
      <c r="F29" s="313"/>
      <c r="G29" s="342" t="e">
        <f>VLOOKUP(E29,'５月２２日'!#REF!,1*$AQ$1+1,FALSE)</f>
        <v>#REF!</v>
      </c>
      <c r="H29" s="342"/>
      <c r="I29" s="342"/>
      <c r="J29" s="342"/>
      <c r="K29" s="342"/>
      <c r="L29" s="342"/>
      <c r="M29" s="342"/>
      <c r="N29" s="342"/>
      <c r="O29" s="342"/>
      <c r="P29" s="273" t="str">
        <f>IF(OR(R29="",T29=""),IF(R29&gt;T29,"〇",IF(R29&lt;T29,"●",IF(R29=T29,"△"))))</f>
        <v>△</v>
      </c>
      <c r="Q29" s="277"/>
      <c r="R29" s="34" t="str">
        <f>AD27</f>
        <v/>
      </c>
      <c r="S29" s="35" t="s">
        <v>18</v>
      </c>
      <c r="T29" s="36" t="str">
        <f>AB27</f>
        <v/>
      </c>
      <c r="U29" s="273" t="str">
        <f>IF(OR(W29="",Y29=""),IF(W29&gt;Y29,"〇",IF(W29&lt;Y29,"●",IF(W29=Y29,"△"))))</f>
        <v>△</v>
      </c>
      <c r="V29" s="277"/>
      <c r="W29" s="34" t="str">
        <f>AD28</f>
        <v/>
      </c>
      <c r="X29" s="35" t="s">
        <v>18</v>
      </c>
      <c r="Y29" s="36" t="str">
        <f>AB28</f>
        <v/>
      </c>
      <c r="Z29" s="37"/>
      <c r="AA29" s="38"/>
      <c r="AB29" s="38"/>
      <c r="AC29" s="38"/>
      <c r="AD29" s="39"/>
      <c r="AE29" s="218">
        <f>COUNTIF(P29:AD29,"〇")*3+COUNTIF(P29:AD29,"△")</f>
        <v>2</v>
      </c>
      <c r="AF29" s="218"/>
      <c r="AG29" s="272">
        <f>SUM(R29,W29,AB29)-SUM(T29,Y29,AD29)</f>
        <v>0</v>
      </c>
      <c r="AH29" s="218"/>
      <c r="AI29" s="272">
        <f>SUM(R29,W29,AB29)</f>
        <v>0</v>
      </c>
      <c r="AJ29" s="218"/>
      <c r="AK29" s="218">
        <f>RANK(AO29,$AO$22:$AO$25)</f>
        <v>1</v>
      </c>
      <c r="AL29" s="243"/>
      <c r="AO29" s="3">
        <f>AE29*10000+AG29*1000+AI29*100</f>
        <v>20000</v>
      </c>
    </row>
    <row r="30" spans="2:41" ht="24" customHeight="1"/>
    <row r="31" spans="2:41" ht="18" customHeight="1">
      <c r="B31" s="240" t="s">
        <v>15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7"/>
    </row>
    <row r="32" spans="2:41" ht="18" customHeight="1"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</row>
    <row r="33" spans="2:40" ht="18" customHeight="1">
      <c r="C33" s="65" t="s">
        <v>55</v>
      </c>
      <c r="D33" s="65"/>
      <c r="E33" s="65"/>
      <c r="F33" s="65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</row>
    <row r="34" spans="2:40" ht="24" customHeight="1">
      <c r="C34" s="234" t="s">
        <v>1</v>
      </c>
      <c r="D34" s="234"/>
      <c r="E34" s="234"/>
      <c r="F34" s="234"/>
      <c r="G34" s="247">
        <f>'５月２２日'!E18</f>
        <v>0</v>
      </c>
      <c r="H34" s="247"/>
      <c r="I34" s="247"/>
      <c r="J34" s="247"/>
      <c r="K34" s="247"/>
      <c r="L34" s="247"/>
      <c r="M34" s="247"/>
      <c r="N34" s="247"/>
      <c r="O34" s="234" t="s">
        <v>0</v>
      </c>
      <c r="P34" s="234"/>
      <c r="Q34" s="234"/>
      <c r="R34" s="234"/>
      <c r="S34" s="235" t="e">
        <f>'５月２２日'!#REF!</f>
        <v>#REF!</v>
      </c>
      <c r="T34" s="235"/>
      <c r="U34" s="235"/>
      <c r="V34" s="235"/>
      <c r="W34" s="235"/>
      <c r="X34" s="235"/>
      <c r="Y34" s="235"/>
      <c r="Z34" s="235"/>
      <c r="AA34" s="234" t="s">
        <v>4</v>
      </c>
      <c r="AB34" s="234"/>
      <c r="AC34" s="234"/>
      <c r="AD34" s="234"/>
      <c r="AE34" s="236">
        <f>AE4</f>
        <v>44311</v>
      </c>
      <c r="AF34" s="237"/>
      <c r="AG34" s="237"/>
      <c r="AH34" s="237"/>
      <c r="AI34" s="237"/>
      <c r="AJ34" s="237"/>
      <c r="AK34" s="237"/>
      <c r="AL34" s="238">
        <f>AE34</f>
        <v>44311</v>
      </c>
      <c r="AM34" s="239"/>
    </row>
    <row r="35" spans="2:40" ht="12" customHeight="1">
      <c r="U35" s="6"/>
    </row>
    <row r="36" spans="2:40" ht="18" customHeight="1" thickBot="1">
      <c r="B36" s="4" t="s">
        <v>16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2:40" ht="24" customHeight="1" thickBot="1">
      <c r="B37" s="246"/>
      <c r="C37" s="231"/>
      <c r="D37" s="230" t="s">
        <v>5</v>
      </c>
      <c r="E37" s="230"/>
      <c r="F37" s="230"/>
      <c r="G37" s="231" t="s">
        <v>39</v>
      </c>
      <c r="H37" s="231"/>
      <c r="I37" s="231"/>
      <c r="J37" s="230" t="s">
        <v>6</v>
      </c>
      <c r="K37" s="230"/>
      <c r="L37" s="230"/>
      <c r="M37" s="230"/>
      <c r="N37" s="230"/>
      <c r="O37" s="230"/>
      <c r="P37" s="230"/>
      <c r="Q37" s="230"/>
      <c r="R37" s="230" t="s">
        <v>40</v>
      </c>
      <c r="S37" s="230"/>
      <c r="T37" s="230"/>
      <c r="U37" s="230"/>
      <c r="V37" s="230"/>
      <c r="W37" s="230"/>
      <c r="X37" s="230"/>
      <c r="Y37" s="230" t="s">
        <v>6</v>
      </c>
      <c r="Z37" s="230"/>
      <c r="AA37" s="230"/>
      <c r="AB37" s="230"/>
      <c r="AC37" s="230"/>
      <c r="AD37" s="230"/>
      <c r="AE37" s="230"/>
      <c r="AF37" s="230"/>
      <c r="AG37" s="231" t="s">
        <v>39</v>
      </c>
      <c r="AH37" s="231"/>
      <c r="AI37" s="231"/>
      <c r="AJ37" s="231" t="s">
        <v>7</v>
      </c>
      <c r="AK37" s="231"/>
      <c r="AL37" s="231"/>
      <c r="AM37" s="231"/>
      <c r="AN37" s="232"/>
    </row>
    <row r="38" spans="2:40" ht="18" customHeight="1">
      <c r="B38" s="199">
        <v>1</v>
      </c>
      <c r="C38" s="200"/>
      <c r="D38" s="201">
        <v>0.375</v>
      </c>
      <c r="E38" s="201"/>
      <c r="F38" s="201"/>
      <c r="G38" s="203"/>
      <c r="H38" s="203"/>
      <c r="I38" s="203"/>
      <c r="J38" s="338" t="e">
        <f>G50</f>
        <v>#REF!</v>
      </c>
      <c r="K38" s="339"/>
      <c r="L38" s="339"/>
      <c r="M38" s="339"/>
      <c r="N38" s="339"/>
      <c r="O38" s="339"/>
      <c r="P38" s="339"/>
      <c r="Q38" s="339"/>
      <c r="R38" s="208" t="str">
        <f>IF(OR(T38="",T39=""),"",T38+T39)</f>
        <v/>
      </c>
      <c r="S38" s="209"/>
      <c r="T38" s="20"/>
      <c r="U38" s="21" t="s">
        <v>8</v>
      </c>
      <c r="V38" s="20"/>
      <c r="W38" s="208" t="str">
        <f>IF(OR(V38="",V39=""),"",V38+V39)</f>
        <v/>
      </c>
      <c r="X38" s="208"/>
      <c r="Y38" s="304" t="e">
        <f>G51</f>
        <v>#REF!</v>
      </c>
      <c r="Z38" s="305"/>
      <c r="AA38" s="305"/>
      <c r="AB38" s="305"/>
      <c r="AC38" s="305"/>
      <c r="AD38" s="305"/>
      <c r="AE38" s="305"/>
      <c r="AF38" s="305"/>
      <c r="AG38" s="203"/>
      <c r="AH38" s="203"/>
      <c r="AI38" s="203"/>
      <c r="AJ38" s="341" t="e">
        <f ca="1">DBCS(INDIRECT("組合せタイムスケジュール!ｆ"&amp;(ROW())/2-5))</f>
        <v>#REF!</v>
      </c>
      <c r="AK38" s="294"/>
      <c r="AL38" s="294"/>
      <c r="AM38" s="294"/>
      <c r="AN38" s="295"/>
    </row>
    <row r="39" spans="2:40" ht="18" customHeight="1">
      <c r="B39" s="197"/>
      <c r="C39" s="198"/>
      <c r="D39" s="202"/>
      <c r="E39" s="202"/>
      <c r="F39" s="202"/>
      <c r="G39" s="204"/>
      <c r="H39" s="204"/>
      <c r="I39" s="204"/>
      <c r="J39" s="340"/>
      <c r="K39" s="340"/>
      <c r="L39" s="340"/>
      <c r="M39" s="340"/>
      <c r="N39" s="340"/>
      <c r="O39" s="340"/>
      <c r="P39" s="340"/>
      <c r="Q39" s="340"/>
      <c r="R39" s="210"/>
      <c r="S39" s="210"/>
      <c r="T39" s="22"/>
      <c r="U39" s="23" t="s">
        <v>8</v>
      </c>
      <c r="V39" s="22"/>
      <c r="W39" s="217"/>
      <c r="X39" s="217"/>
      <c r="Y39" s="306"/>
      <c r="Z39" s="306"/>
      <c r="AA39" s="306"/>
      <c r="AB39" s="306"/>
      <c r="AC39" s="306"/>
      <c r="AD39" s="306"/>
      <c r="AE39" s="306"/>
      <c r="AF39" s="306"/>
      <c r="AG39" s="204"/>
      <c r="AH39" s="204"/>
      <c r="AI39" s="204"/>
      <c r="AJ39" s="315"/>
      <c r="AK39" s="290"/>
      <c r="AL39" s="290"/>
      <c r="AM39" s="290"/>
      <c r="AN39" s="291"/>
    </row>
    <row r="40" spans="2:40" ht="18" customHeight="1">
      <c r="B40" s="346"/>
      <c r="C40" s="347"/>
      <c r="D40" s="323"/>
      <c r="E40" s="323">
        <v>0.4375</v>
      </c>
      <c r="F40" s="323"/>
      <c r="G40" s="325"/>
      <c r="H40" s="325"/>
      <c r="I40" s="325"/>
      <c r="J40" s="327"/>
      <c r="K40" s="328"/>
      <c r="L40" s="328"/>
      <c r="M40" s="328"/>
      <c r="N40" s="328"/>
      <c r="O40" s="328"/>
      <c r="P40" s="328"/>
      <c r="Q40" s="328"/>
      <c r="R40" s="330" t="str">
        <f t="shared" ref="R40" si="14">IF(OR(T40="",T41=""),"",T40+T41)</f>
        <v/>
      </c>
      <c r="S40" s="331"/>
      <c r="T40" s="66"/>
      <c r="U40" s="67"/>
      <c r="V40" s="66"/>
      <c r="W40" s="330" t="str">
        <f t="shared" ref="W40" si="15">IF(OR(V40="",V41=""),"",V40+V41)</f>
        <v/>
      </c>
      <c r="X40" s="330"/>
      <c r="Y40" s="334"/>
      <c r="Z40" s="335"/>
      <c r="AA40" s="335"/>
      <c r="AB40" s="335"/>
      <c r="AC40" s="335"/>
      <c r="AD40" s="335"/>
      <c r="AE40" s="335"/>
      <c r="AF40" s="335"/>
      <c r="AG40" s="325"/>
      <c r="AH40" s="325"/>
      <c r="AI40" s="325"/>
      <c r="AJ40" s="315" t="e">
        <f t="shared" ref="AJ40" ca="1" si="16">DBCS(INDIRECT("組合せタイムスケジュール!ｆ"&amp;(ROW())/2-5))</f>
        <v>#REF!</v>
      </c>
      <c r="AK40" s="290"/>
      <c r="AL40" s="290"/>
      <c r="AM40" s="290"/>
      <c r="AN40" s="291"/>
    </row>
    <row r="41" spans="2:40" ht="18" customHeight="1">
      <c r="B41" s="348"/>
      <c r="C41" s="349"/>
      <c r="D41" s="324"/>
      <c r="E41" s="324"/>
      <c r="F41" s="324"/>
      <c r="G41" s="326"/>
      <c r="H41" s="326"/>
      <c r="I41" s="326"/>
      <c r="J41" s="329"/>
      <c r="K41" s="329"/>
      <c r="L41" s="329"/>
      <c r="M41" s="329"/>
      <c r="N41" s="329"/>
      <c r="O41" s="329"/>
      <c r="P41" s="329"/>
      <c r="Q41" s="329"/>
      <c r="R41" s="332"/>
      <c r="S41" s="332"/>
      <c r="T41" s="68"/>
      <c r="U41" s="69"/>
      <c r="V41" s="68"/>
      <c r="W41" s="333"/>
      <c r="X41" s="333"/>
      <c r="Y41" s="336"/>
      <c r="Z41" s="336"/>
      <c r="AA41" s="336"/>
      <c r="AB41" s="336"/>
      <c r="AC41" s="336"/>
      <c r="AD41" s="336"/>
      <c r="AE41" s="336"/>
      <c r="AF41" s="336"/>
      <c r="AG41" s="326"/>
      <c r="AH41" s="326"/>
      <c r="AI41" s="326"/>
      <c r="AJ41" s="315"/>
      <c r="AK41" s="290"/>
      <c r="AL41" s="290"/>
      <c r="AM41" s="290"/>
      <c r="AN41" s="291"/>
    </row>
    <row r="42" spans="2:40" ht="18" customHeight="1">
      <c r="B42" s="195">
        <v>2</v>
      </c>
      <c r="C42" s="196"/>
      <c r="D42" s="202">
        <v>0.43055555555555558</v>
      </c>
      <c r="E42" s="202">
        <v>0.4375</v>
      </c>
      <c r="F42" s="202"/>
      <c r="G42" s="204"/>
      <c r="H42" s="204"/>
      <c r="I42" s="204"/>
      <c r="J42" s="307" t="e">
        <f>G50</f>
        <v>#REF!</v>
      </c>
      <c r="K42" s="308"/>
      <c r="L42" s="308"/>
      <c r="M42" s="308"/>
      <c r="N42" s="308"/>
      <c r="O42" s="308"/>
      <c r="P42" s="308"/>
      <c r="Q42" s="308"/>
      <c r="R42" s="217" t="str">
        <f t="shared" ref="R42" si="17">IF(OR(T42="",T43=""),"",T42+T43)</f>
        <v/>
      </c>
      <c r="S42" s="210"/>
      <c r="T42" s="24"/>
      <c r="U42" s="25" t="s">
        <v>8</v>
      </c>
      <c r="V42" s="24"/>
      <c r="W42" s="217" t="str">
        <f t="shared" ref="W42" si="18">IF(OR(V42="",V43=""),"",V42+V43)</f>
        <v/>
      </c>
      <c r="X42" s="217"/>
      <c r="Y42" s="343" t="e">
        <f>G52</f>
        <v>#REF!</v>
      </c>
      <c r="Z42" s="344"/>
      <c r="AA42" s="344"/>
      <c r="AB42" s="344"/>
      <c r="AC42" s="344"/>
      <c r="AD42" s="344"/>
      <c r="AE42" s="344"/>
      <c r="AF42" s="344"/>
      <c r="AG42" s="204"/>
      <c r="AH42" s="204"/>
      <c r="AI42" s="204"/>
      <c r="AJ42" s="315" t="e">
        <f t="shared" ref="AJ42" ca="1" si="19">DBCS(INDIRECT("組合せタイムスケジュール!ｆ"&amp;(ROW())/2-5))</f>
        <v>#REF!</v>
      </c>
      <c r="AK42" s="290"/>
      <c r="AL42" s="290"/>
      <c r="AM42" s="290"/>
      <c r="AN42" s="291"/>
    </row>
    <row r="43" spans="2:40" ht="18" customHeight="1">
      <c r="B43" s="197"/>
      <c r="C43" s="198"/>
      <c r="D43" s="202"/>
      <c r="E43" s="202"/>
      <c r="F43" s="202"/>
      <c r="G43" s="204"/>
      <c r="H43" s="204"/>
      <c r="I43" s="204"/>
      <c r="J43" s="340"/>
      <c r="K43" s="340"/>
      <c r="L43" s="340"/>
      <c r="M43" s="340"/>
      <c r="N43" s="340"/>
      <c r="O43" s="340"/>
      <c r="P43" s="340"/>
      <c r="Q43" s="340"/>
      <c r="R43" s="210"/>
      <c r="S43" s="210"/>
      <c r="T43" s="22"/>
      <c r="U43" s="23" t="s">
        <v>8</v>
      </c>
      <c r="V43" s="22"/>
      <c r="W43" s="217"/>
      <c r="X43" s="217"/>
      <c r="Y43" s="306"/>
      <c r="Z43" s="306"/>
      <c r="AA43" s="306"/>
      <c r="AB43" s="306"/>
      <c r="AC43" s="306"/>
      <c r="AD43" s="306"/>
      <c r="AE43" s="306"/>
      <c r="AF43" s="306"/>
      <c r="AG43" s="204"/>
      <c r="AH43" s="204"/>
      <c r="AI43" s="204"/>
      <c r="AJ43" s="315"/>
      <c r="AK43" s="290"/>
      <c r="AL43" s="290"/>
      <c r="AM43" s="290"/>
      <c r="AN43" s="291"/>
    </row>
    <row r="44" spans="2:40" ht="18" customHeight="1">
      <c r="B44" s="346"/>
      <c r="C44" s="347"/>
      <c r="D44" s="323"/>
      <c r="E44" s="323">
        <v>0.4375</v>
      </c>
      <c r="F44" s="323"/>
      <c r="G44" s="325"/>
      <c r="H44" s="325"/>
      <c r="I44" s="325"/>
      <c r="J44" s="327">
        <f>I50</f>
        <v>0</v>
      </c>
      <c r="K44" s="328"/>
      <c r="L44" s="328"/>
      <c r="M44" s="328"/>
      <c r="N44" s="328"/>
      <c r="O44" s="328"/>
      <c r="P44" s="328"/>
      <c r="Q44" s="328"/>
      <c r="R44" s="330" t="str">
        <f t="shared" ref="R44" si="20">IF(OR(T44="",T45=""),"",T44+T45)</f>
        <v/>
      </c>
      <c r="S44" s="331"/>
      <c r="T44" s="66"/>
      <c r="U44" s="67"/>
      <c r="V44" s="66"/>
      <c r="W44" s="330" t="str">
        <f t="shared" ref="W44" si="21">IF(OR(V44="",V45=""),"",V44+V45)</f>
        <v/>
      </c>
      <c r="X44" s="330"/>
      <c r="Y44" s="334">
        <f>I51</f>
        <v>0</v>
      </c>
      <c r="Z44" s="335"/>
      <c r="AA44" s="335"/>
      <c r="AB44" s="335"/>
      <c r="AC44" s="335"/>
      <c r="AD44" s="335"/>
      <c r="AE44" s="335"/>
      <c r="AF44" s="335"/>
      <c r="AG44" s="325"/>
      <c r="AH44" s="325"/>
      <c r="AI44" s="325"/>
      <c r="AJ44" s="315" t="e">
        <f t="shared" ref="AJ44" ca="1" si="22">DBCS(INDIRECT("組合せタイムスケジュール!ｆ"&amp;(ROW())/2-5))</f>
        <v>#REF!</v>
      </c>
      <c r="AK44" s="290"/>
      <c r="AL44" s="290"/>
      <c r="AM44" s="290"/>
      <c r="AN44" s="291"/>
    </row>
    <row r="45" spans="2:40" ht="18" customHeight="1">
      <c r="B45" s="348"/>
      <c r="C45" s="349"/>
      <c r="D45" s="324"/>
      <c r="E45" s="324"/>
      <c r="F45" s="324"/>
      <c r="G45" s="326"/>
      <c r="H45" s="326"/>
      <c r="I45" s="326"/>
      <c r="J45" s="329"/>
      <c r="K45" s="329"/>
      <c r="L45" s="329"/>
      <c r="M45" s="329"/>
      <c r="N45" s="329"/>
      <c r="O45" s="329"/>
      <c r="P45" s="329"/>
      <c r="Q45" s="329"/>
      <c r="R45" s="332"/>
      <c r="S45" s="332"/>
      <c r="T45" s="68"/>
      <c r="U45" s="69"/>
      <c r="V45" s="68"/>
      <c r="W45" s="333"/>
      <c r="X45" s="333"/>
      <c r="Y45" s="336"/>
      <c r="Z45" s="336"/>
      <c r="AA45" s="336"/>
      <c r="AB45" s="336"/>
      <c r="AC45" s="336"/>
      <c r="AD45" s="336"/>
      <c r="AE45" s="336"/>
      <c r="AF45" s="336"/>
      <c r="AG45" s="326"/>
      <c r="AH45" s="326"/>
      <c r="AI45" s="326"/>
      <c r="AJ45" s="315"/>
      <c r="AK45" s="290"/>
      <c r="AL45" s="290"/>
      <c r="AM45" s="290"/>
      <c r="AN45" s="291"/>
    </row>
    <row r="46" spans="2:40" ht="18" customHeight="1">
      <c r="B46" s="195">
        <v>3</v>
      </c>
      <c r="C46" s="196"/>
      <c r="D46" s="202">
        <v>0.4861111111111111</v>
      </c>
      <c r="E46" s="202"/>
      <c r="F46" s="202"/>
      <c r="G46" s="204"/>
      <c r="H46" s="204"/>
      <c r="I46" s="204"/>
      <c r="J46" s="307" t="e">
        <f>G51</f>
        <v>#REF!</v>
      </c>
      <c r="K46" s="308"/>
      <c r="L46" s="308"/>
      <c r="M46" s="308"/>
      <c r="N46" s="308"/>
      <c r="O46" s="308"/>
      <c r="P46" s="308"/>
      <c r="Q46" s="308"/>
      <c r="R46" s="217" t="str">
        <f t="shared" ref="R46" si="23">IF(OR(T46="",T47=""),"",T46+T47)</f>
        <v/>
      </c>
      <c r="S46" s="210"/>
      <c r="T46" s="24"/>
      <c r="U46" s="25" t="s">
        <v>8</v>
      </c>
      <c r="V46" s="24"/>
      <c r="W46" s="217" t="str">
        <f t="shared" ref="W46" si="24">IF(OR(V46="",V47=""),"",V46+V47)</f>
        <v/>
      </c>
      <c r="X46" s="217"/>
      <c r="Y46" s="343" t="e">
        <f>G52</f>
        <v>#REF!</v>
      </c>
      <c r="Z46" s="344"/>
      <c r="AA46" s="344"/>
      <c r="AB46" s="344"/>
      <c r="AC46" s="344"/>
      <c r="AD46" s="344"/>
      <c r="AE46" s="344"/>
      <c r="AF46" s="344"/>
      <c r="AG46" s="204"/>
      <c r="AH46" s="204"/>
      <c r="AI46" s="204"/>
      <c r="AJ46" s="315" t="e">
        <f t="shared" ref="AJ46" ca="1" si="25">DBCS(INDIRECT("組合せタイムスケジュール!ｆ"&amp;(ROW())/2-5))</f>
        <v>#REF!</v>
      </c>
      <c r="AK46" s="290"/>
      <c r="AL46" s="290"/>
      <c r="AM46" s="290"/>
      <c r="AN46" s="291"/>
    </row>
    <row r="47" spans="2:40" ht="18" customHeight="1" thickBot="1">
      <c r="B47" s="213"/>
      <c r="C47" s="214"/>
      <c r="D47" s="221"/>
      <c r="E47" s="221"/>
      <c r="F47" s="221"/>
      <c r="G47" s="218"/>
      <c r="H47" s="218"/>
      <c r="I47" s="218"/>
      <c r="J47" s="309"/>
      <c r="K47" s="309"/>
      <c r="L47" s="309"/>
      <c r="M47" s="309"/>
      <c r="N47" s="309"/>
      <c r="O47" s="309"/>
      <c r="P47" s="309"/>
      <c r="Q47" s="309"/>
      <c r="R47" s="223"/>
      <c r="S47" s="223"/>
      <c r="T47" s="26"/>
      <c r="U47" s="27" t="s">
        <v>8</v>
      </c>
      <c r="V47" s="26"/>
      <c r="W47" s="224"/>
      <c r="X47" s="224"/>
      <c r="Y47" s="345"/>
      <c r="Z47" s="345"/>
      <c r="AA47" s="345"/>
      <c r="AB47" s="345"/>
      <c r="AC47" s="345"/>
      <c r="AD47" s="345"/>
      <c r="AE47" s="345"/>
      <c r="AF47" s="345"/>
      <c r="AG47" s="218"/>
      <c r="AH47" s="218"/>
      <c r="AI47" s="218"/>
      <c r="AJ47" s="337"/>
      <c r="AK47" s="292"/>
      <c r="AL47" s="292"/>
      <c r="AM47" s="292"/>
      <c r="AN47" s="293"/>
    </row>
    <row r="48" spans="2:40" ht="18" customHeight="1" thickBot="1">
      <c r="D48" s="4"/>
      <c r="E48" s="4"/>
    </row>
    <row r="49" spans="2:41" ht="24" customHeight="1" thickBot="1">
      <c r="E49" s="269" t="s">
        <v>23</v>
      </c>
      <c r="F49" s="270"/>
      <c r="G49" s="270"/>
      <c r="H49" s="270"/>
      <c r="I49" s="270"/>
      <c r="J49" s="270"/>
      <c r="K49" s="270"/>
      <c r="L49" s="270"/>
      <c r="M49" s="270"/>
      <c r="N49" s="270"/>
      <c r="O49" s="271"/>
      <c r="P49" s="225" t="e">
        <f>G50</f>
        <v>#REF!</v>
      </c>
      <c r="Q49" s="225"/>
      <c r="R49" s="225"/>
      <c r="S49" s="225"/>
      <c r="T49" s="225"/>
      <c r="U49" s="225" t="e">
        <f>G51</f>
        <v>#REF!</v>
      </c>
      <c r="V49" s="225"/>
      <c r="W49" s="225"/>
      <c r="X49" s="225"/>
      <c r="Y49" s="225"/>
      <c r="Z49" s="225" t="e">
        <f>G52</f>
        <v>#REF!</v>
      </c>
      <c r="AA49" s="225"/>
      <c r="AB49" s="225"/>
      <c r="AC49" s="225"/>
      <c r="AD49" s="225"/>
      <c r="AE49" s="321" t="s">
        <v>19</v>
      </c>
      <c r="AF49" s="322"/>
      <c r="AG49" s="321" t="s">
        <v>21</v>
      </c>
      <c r="AH49" s="322"/>
      <c r="AI49" s="321" t="s">
        <v>20</v>
      </c>
      <c r="AJ49" s="322"/>
      <c r="AK49" s="244" t="s">
        <v>22</v>
      </c>
      <c r="AL49" s="245"/>
    </row>
    <row r="50" spans="2:41" ht="24" customHeight="1">
      <c r="E50" s="316">
        <v>1</v>
      </c>
      <c r="F50" s="317"/>
      <c r="G50" s="350" t="e">
        <f>VLOOKUP(E50,'５月２２日'!#REF!,1*$AQ$1+1,FALSE)</f>
        <v>#REF!</v>
      </c>
      <c r="H50" s="350"/>
      <c r="I50" s="350"/>
      <c r="J50" s="350"/>
      <c r="K50" s="350"/>
      <c r="L50" s="350"/>
      <c r="M50" s="350"/>
      <c r="N50" s="350"/>
      <c r="O50" s="350"/>
      <c r="P50" s="47"/>
      <c r="Q50" s="48"/>
      <c r="R50" s="48"/>
      <c r="S50" s="49"/>
      <c r="T50" s="50"/>
      <c r="U50" s="318" t="str">
        <f>IF(OR(W50="",Y50=""),IF(W50&gt;Y50,"〇",IF(W50&lt;Y50,"●",IF(W50=Y50,"△"))))</f>
        <v>△</v>
      </c>
      <c r="V50" s="319"/>
      <c r="W50" s="51" t="str">
        <f>R38</f>
        <v/>
      </c>
      <c r="X50" s="52" t="s">
        <v>18</v>
      </c>
      <c r="Y50" s="53" t="str">
        <f>W38</f>
        <v/>
      </c>
      <c r="Z50" s="318" t="str">
        <f>IF(OR(AB50="",AD50=""),IF(AB50&gt;AD50,"〇",IF(AB50&lt;AD50,"●",IF(AB50=AD50,"△"))))</f>
        <v>△</v>
      </c>
      <c r="AA50" s="319"/>
      <c r="AB50" s="51" t="str">
        <f>R42</f>
        <v/>
      </c>
      <c r="AC50" s="52" t="s">
        <v>18</v>
      </c>
      <c r="AD50" s="53" t="str">
        <f>W42</f>
        <v/>
      </c>
      <c r="AE50" s="203">
        <f>COUNTIF(P50:AD50,"〇")*3+COUNTIF(P50:AD50,"△")</f>
        <v>2</v>
      </c>
      <c r="AF50" s="203"/>
      <c r="AG50" s="302">
        <f>SUM(R50,W50,AB50)-SUM(T50,Y50,AD50)</f>
        <v>0</v>
      </c>
      <c r="AH50" s="303"/>
      <c r="AI50" s="302">
        <f>SUM(R50,W50,AB50)</f>
        <v>0</v>
      </c>
      <c r="AJ50" s="303"/>
      <c r="AK50" s="203">
        <f>RANK(AO50,$AO$22:$AO$25)</f>
        <v>1</v>
      </c>
      <c r="AL50" s="314"/>
      <c r="AO50" s="3">
        <f>AE50*10000+AG50*1000+AI50*100</f>
        <v>20000</v>
      </c>
    </row>
    <row r="51" spans="2:41" ht="24" customHeight="1">
      <c r="E51" s="185">
        <v>2</v>
      </c>
      <c r="F51" s="186"/>
      <c r="G51" s="301" t="e">
        <f>VLOOKUP(E51,'５月２２日'!#REF!,1*$AQ$1+1,FALSE)</f>
        <v>#REF!</v>
      </c>
      <c r="H51" s="301"/>
      <c r="I51" s="301"/>
      <c r="J51" s="301"/>
      <c r="K51" s="301"/>
      <c r="L51" s="301"/>
      <c r="M51" s="301"/>
      <c r="N51" s="301"/>
      <c r="O51" s="301"/>
      <c r="P51" s="253" t="str">
        <f>IF(OR(R51="",T51=""),IF(R51&gt;T51,"〇",IF(R51&lt;T51,"●",IF(R51=T51,"△"))))</f>
        <v>△</v>
      </c>
      <c r="Q51" s="254"/>
      <c r="R51" s="18" t="str">
        <f>Y50</f>
        <v/>
      </c>
      <c r="S51" s="28" t="s">
        <v>18</v>
      </c>
      <c r="T51" s="19" t="str">
        <f>W50</f>
        <v/>
      </c>
      <c r="U51" s="8"/>
      <c r="V51" s="9"/>
      <c r="W51" s="9"/>
      <c r="X51" s="9"/>
      <c r="Y51" s="10"/>
      <c r="Z51" s="253" t="str">
        <f>IF(OR(AB51="",AD51=""),IF(AB51&gt;AD51,"〇",IF(AB51&lt;AD51,"●",IF(AB51=AD51,"△"))))</f>
        <v>△</v>
      </c>
      <c r="AA51" s="254"/>
      <c r="AB51" s="18" t="str">
        <f>R46</f>
        <v/>
      </c>
      <c r="AC51" s="28" t="s">
        <v>18</v>
      </c>
      <c r="AD51" s="19" t="str">
        <f>W46</f>
        <v/>
      </c>
      <c r="AE51" s="204">
        <f t="shared" ref="AE51:AE52" si="26">COUNTIF(P51:AD51,"〇")*3+COUNTIF(P51:AD51,"△")</f>
        <v>2</v>
      </c>
      <c r="AF51" s="204"/>
      <c r="AG51" s="310">
        <f>SUM(R51,W51,AB51)-SUM(T51,Y51,AD51)</f>
        <v>0</v>
      </c>
      <c r="AH51" s="311"/>
      <c r="AI51" s="310">
        <f>SUM(R51,W51,AB51)</f>
        <v>0</v>
      </c>
      <c r="AJ51" s="311"/>
      <c r="AK51" s="204">
        <f>RANK(AO51,$AO$22:$AO$25)</f>
        <v>1</v>
      </c>
      <c r="AL51" s="241"/>
      <c r="AO51" s="3">
        <f>AE51*10000+AG51*1000+AI51*100</f>
        <v>20000</v>
      </c>
    </row>
    <row r="52" spans="2:41" ht="24" customHeight="1" thickBot="1">
      <c r="E52" s="312">
        <v>3</v>
      </c>
      <c r="F52" s="313"/>
      <c r="G52" s="181" t="e">
        <f>VLOOKUP(E52,'５月２２日'!#REF!,1*$AQ$1+1,FALSE)</f>
        <v>#REF!</v>
      </c>
      <c r="H52" s="181"/>
      <c r="I52" s="181"/>
      <c r="J52" s="181"/>
      <c r="K52" s="181"/>
      <c r="L52" s="181"/>
      <c r="M52" s="181"/>
      <c r="N52" s="181"/>
      <c r="O52" s="181"/>
      <c r="P52" s="273" t="str">
        <f>IF(OR(R52="",T52=""),IF(R52&gt;T52,"〇",IF(R52&lt;T52,"●",IF(R52=T52,"△"))))</f>
        <v>△</v>
      </c>
      <c r="Q52" s="277"/>
      <c r="R52" s="34" t="str">
        <f>AD50</f>
        <v/>
      </c>
      <c r="S52" s="35" t="s">
        <v>18</v>
      </c>
      <c r="T52" s="36" t="str">
        <f>AB50</f>
        <v/>
      </c>
      <c r="U52" s="273" t="str">
        <f>IF(OR(W52="",Y52=""),IF(W52&gt;Y52,"〇",IF(W52&lt;Y52,"●",IF(W52=Y52,"△"))))</f>
        <v>△</v>
      </c>
      <c r="V52" s="277"/>
      <c r="W52" s="34" t="str">
        <f>AD51</f>
        <v/>
      </c>
      <c r="X52" s="35" t="s">
        <v>18</v>
      </c>
      <c r="Y52" s="36" t="str">
        <f>AB51</f>
        <v/>
      </c>
      <c r="Z52" s="37"/>
      <c r="AA52" s="38"/>
      <c r="AB52" s="38"/>
      <c r="AC52" s="38"/>
      <c r="AD52" s="39"/>
      <c r="AE52" s="218">
        <f t="shared" si="26"/>
        <v>2</v>
      </c>
      <c r="AF52" s="218"/>
      <c r="AG52" s="351">
        <f>SUM(R52,W52,AB52)-SUM(T52,Y52,AD52)</f>
        <v>0</v>
      </c>
      <c r="AH52" s="352"/>
      <c r="AI52" s="351">
        <f>SUM(R52,W52,AB52)</f>
        <v>0</v>
      </c>
      <c r="AJ52" s="352"/>
      <c r="AK52" s="218">
        <f>RANK(AO52,$AO$22:$AO$25)</f>
        <v>1</v>
      </c>
      <c r="AL52" s="243"/>
      <c r="AO52" s="3">
        <f>AE52*10000+AG52*1000+AI52*100</f>
        <v>20000</v>
      </c>
    </row>
    <row r="53" spans="2:41" ht="18" customHeight="1" thickBot="1">
      <c r="B53" s="4"/>
      <c r="C53" s="4"/>
      <c r="AN53" s="4"/>
    </row>
    <row r="54" spans="2:41" ht="24" customHeight="1" thickBot="1">
      <c r="C54" s="192" t="s">
        <v>9</v>
      </c>
      <c r="D54" s="193"/>
      <c r="E54" s="193"/>
      <c r="F54" s="193"/>
      <c r="G54" s="193"/>
      <c r="H54" s="193" t="s">
        <v>6</v>
      </c>
      <c r="I54" s="193"/>
      <c r="J54" s="193"/>
      <c r="K54" s="193"/>
      <c r="L54" s="193"/>
      <c r="M54" s="193"/>
      <c r="N54" s="193"/>
      <c r="O54" s="193"/>
      <c r="P54" s="193"/>
      <c r="Q54" s="193"/>
      <c r="R54" s="193" t="s">
        <v>10</v>
      </c>
      <c r="S54" s="193"/>
      <c r="T54" s="193"/>
      <c r="U54" s="193"/>
      <c r="V54" s="193"/>
      <c r="W54" s="193"/>
      <c r="X54" s="193"/>
      <c r="Y54" s="193"/>
      <c r="Z54" s="193"/>
      <c r="AA54" s="193" t="s">
        <v>11</v>
      </c>
      <c r="AB54" s="193"/>
      <c r="AC54" s="193"/>
      <c r="AD54" s="193" t="s">
        <v>12</v>
      </c>
      <c r="AE54" s="193"/>
      <c r="AF54" s="193"/>
      <c r="AG54" s="193"/>
      <c r="AH54" s="193"/>
      <c r="AI54" s="193"/>
      <c r="AJ54" s="193"/>
      <c r="AK54" s="193"/>
      <c r="AL54" s="193"/>
      <c r="AM54" s="194"/>
      <c r="AN54" s="4"/>
    </row>
    <row r="55" spans="2:41" ht="24" customHeight="1">
      <c r="C55" s="187" t="s">
        <v>13</v>
      </c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9"/>
      <c r="AB55" s="189"/>
      <c r="AC55" s="189"/>
      <c r="AD55" s="190"/>
      <c r="AE55" s="190"/>
      <c r="AF55" s="190"/>
      <c r="AG55" s="190"/>
      <c r="AH55" s="190"/>
      <c r="AI55" s="190"/>
      <c r="AJ55" s="190"/>
      <c r="AK55" s="190"/>
      <c r="AL55" s="190"/>
      <c r="AM55" s="191"/>
      <c r="AN55" s="4"/>
    </row>
    <row r="56" spans="2:41" ht="24" customHeight="1">
      <c r="C56" s="187" t="s">
        <v>13</v>
      </c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9"/>
      <c r="AB56" s="189"/>
      <c r="AC56" s="189"/>
      <c r="AD56" s="190"/>
      <c r="AE56" s="190"/>
      <c r="AF56" s="190"/>
      <c r="AG56" s="190"/>
      <c r="AH56" s="190"/>
      <c r="AI56" s="190"/>
      <c r="AJ56" s="190"/>
      <c r="AK56" s="190"/>
      <c r="AL56" s="190"/>
      <c r="AM56" s="191"/>
      <c r="AN56" s="4"/>
    </row>
    <row r="57" spans="2:41" ht="24" customHeight="1">
      <c r="C57" s="187" t="s">
        <v>13</v>
      </c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9"/>
      <c r="AB57" s="189"/>
      <c r="AC57" s="189"/>
      <c r="AD57" s="190"/>
      <c r="AE57" s="190"/>
      <c r="AF57" s="190"/>
      <c r="AG57" s="190"/>
      <c r="AH57" s="190"/>
      <c r="AI57" s="190"/>
      <c r="AJ57" s="190"/>
      <c r="AK57" s="190"/>
      <c r="AL57" s="190"/>
      <c r="AM57" s="191"/>
      <c r="AN57" s="4"/>
    </row>
    <row r="58" spans="2:41" ht="24" customHeight="1">
      <c r="C58" s="296" t="s">
        <v>14</v>
      </c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297"/>
      <c r="W58" s="297"/>
      <c r="X58" s="297"/>
      <c r="Y58" s="297"/>
      <c r="Z58" s="297"/>
      <c r="AA58" s="297"/>
      <c r="AB58" s="297"/>
      <c r="AC58" s="297"/>
      <c r="AD58" s="298"/>
      <c r="AE58" s="298"/>
      <c r="AF58" s="298"/>
      <c r="AG58" s="298"/>
      <c r="AH58" s="298"/>
      <c r="AI58" s="298"/>
      <c r="AJ58" s="298"/>
      <c r="AK58" s="298"/>
      <c r="AL58" s="298"/>
      <c r="AM58" s="299"/>
      <c r="AN58" s="4"/>
    </row>
    <row r="59" spans="2:41" ht="24" customHeight="1" thickBot="1">
      <c r="C59" s="168" t="s">
        <v>14</v>
      </c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70"/>
      <c r="AE59" s="170"/>
      <c r="AF59" s="170"/>
      <c r="AG59" s="170"/>
      <c r="AH59" s="170"/>
      <c r="AI59" s="170"/>
      <c r="AJ59" s="170"/>
      <c r="AK59" s="170"/>
      <c r="AL59" s="170"/>
      <c r="AM59" s="171"/>
    </row>
    <row r="60" spans="2:41" ht="24" hidden="1" customHeight="1"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2"/>
      <c r="AE60" s="72"/>
      <c r="AF60" s="72"/>
      <c r="AG60" s="72"/>
      <c r="AH60" s="72"/>
      <c r="AI60" s="72"/>
      <c r="AJ60" s="72"/>
      <c r="AK60" s="72"/>
      <c r="AL60" s="72"/>
      <c r="AM60" s="72"/>
    </row>
    <row r="61" spans="2:41" ht="18" customHeight="1">
      <c r="B61" s="240" t="s">
        <v>15</v>
      </c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40"/>
      <c r="AG61" s="240"/>
      <c r="AH61" s="240"/>
      <c r="AI61" s="240"/>
      <c r="AJ61" s="240"/>
      <c r="AK61" s="240"/>
      <c r="AL61" s="240"/>
      <c r="AM61" s="240"/>
      <c r="AN61" s="240"/>
    </row>
    <row r="62" spans="2:41" ht="18" customHeight="1"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240"/>
      <c r="W62" s="240"/>
      <c r="X62" s="240"/>
      <c r="Y62" s="240"/>
      <c r="Z62" s="240"/>
      <c r="AA62" s="240"/>
      <c r="AB62" s="240"/>
      <c r="AC62" s="240"/>
      <c r="AD62" s="240"/>
      <c r="AE62" s="240"/>
      <c r="AF62" s="240"/>
      <c r="AG62" s="240"/>
      <c r="AH62" s="240"/>
      <c r="AI62" s="240"/>
      <c r="AJ62" s="240"/>
      <c r="AK62" s="240"/>
      <c r="AL62" s="240"/>
      <c r="AM62" s="240"/>
      <c r="AN62" s="240"/>
    </row>
    <row r="63" spans="2:41" ht="18" customHeight="1">
      <c r="C63" s="233" t="s">
        <v>25</v>
      </c>
      <c r="D63" s="233"/>
      <c r="E63" s="233"/>
      <c r="F63" s="233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spans="2:41" ht="24" customHeight="1">
      <c r="C64" s="234" t="s">
        <v>1</v>
      </c>
      <c r="D64" s="234"/>
      <c r="E64" s="234"/>
      <c r="F64" s="234"/>
      <c r="G64" s="247" t="e">
        <f>'５月２２日'!#REF!</f>
        <v>#REF!</v>
      </c>
      <c r="H64" s="247"/>
      <c r="I64" s="247"/>
      <c r="J64" s="247"/>
      <c r="K64" s="247"/>
      <c r="L64" s="247"/>
      <c r="M64" s="247"/>
      <c r="N64" s="247"/>
      <c r="O64" s="234" t="s">
        <v>0</v>
      </c>
      <c r="P64" s="234"/>
      <c r="Q64" s="234"/>
      <c r="R64" s="234"/>
      <c r="S64" s="235" t="e">
        <f>'５月２２日'!#REF!</f>
        <v>#REF!</v>
      </c>
      <c r="T64" s="235"/>
      <c r="U64" s="235"/>
      <c r="V64" s="235"/>
      <c r="W64" s="235"/>
      <c r="X64" s="235"/>
      <c r="Y64" s="235"/>
      <c r="Z64" s="235"/>
      <c r="AA64" s="234" t="s">
        <v>4</v>
      </c>
      <c r="AB64" s="234"/>
      <c r="AC64" s="234"/>
      <c r="AD64" s="234"/>
      <c r="AE64" s="236">
        <f>AE4</f>
        <v>44311</v>
      </c>
      <c r="AF64" s="237"/>
      <c r="AG64" s="237"/>
      <c r="AH64" s="237"/>
      <c r="AI64" s="237"/>
      <c r="AJ64" s="237"/>
      <c r="AK64" s="237"/>
      <c r="AL64" s="238">
        <f>AE64</f>
        <v>44311</v>
      </c>
      <c r="AM64" s="239"/>
    </row>
    <row r="65" spans="2:40" ht="12" customHeight="1">
      <c r="U65" s="6"/>
    </row>
    <row r="66" spans="2:40" ht="18" customHeight="1" thickBot="1">
      <c r="B66" s="4" t="s">
        <v>16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2:40" ht="18" customHeight="1" thickBot="1">
      <c r="B67" s="246"/>
      <c r="C67" s="231"/>
      <c r="D67" s="230" t="s">
        <v>5</v>
      </c>
      <c r="E67" s="230"/>
      <c r="F67" s="230"/>
      <c r="G67" s="231" t="s">
        <v>39</v>
      </c>
      <c r="H67" s="231"/>
      <c r="I67" s="231"/>
      <c r="J67" s="230" t="s">
        <v>6</v>
      </c>
      <c r="K67" s="230"/>
      <c r="L67" s="230"/>
      <c r="M67" s="230"/>
      <c r="N67" s="230"/>
      <c r="O67" s="230"/>
      <c r="P67" s="230"/>
      <c r="Q67" s="230"/>
      <c r="R67" s="230" t="s">
        <v>40</v>
      </c>
      <c r="S67" s="230"/>
      <c r="T67" s="230"/>
      <c r="U67" s="230"/>
      <c r="V67" s="230"/>
      <c r="W67" s="230"/>
      <c r="X67" s="230"/>
      <c r="Y67" s="230" t="s">
        <v>6</v>
      </c>
      <c r="Z67" s="230"/>
      <c r="AA67" s="230"/>
      <c r="AB67" s="230"/>
      <c r="AC67" s="230"/>
      <c r="AD67" s="230"/>
      <c r="AE67" s="230"/>
      <c r="AF67" s="230"/>
      <c r="AG67" s="231" t="s">
        <v>39</v>
      </c>
      <c r="AH67" s="231"/>
      <c r="AI67" s="231"/>
      <c r="AJ67" s="231" t="s">
        <v>7</v>
      </c>
      <c r="AK67" s="231"/>
      <c r="AL67" s="231"/>
      <c r="AM67" s="231"/>
      <c r="AN67" s="232"/>
    </row>
    <row r="68" spans="2:40" ht="18" customHeight="1">
      <c r="B68" s="199">
        <v>1</v>
      </c>
      <c r="C68" s="200"/>
      <c r="D68" s="201">
        <v>0.375</v>
      </c>
      <c r="E68" s="201"/>
      <c r="F68" s="201"/>
      <c r="G68" s="203"/>
      <c r="H68" s="203"/>
      <c r="I68" s="203"/>
      <c r="J68" s="205" t="e">
        <f>D82</f>
        <v>#REF!</v>
      </c>
      <c r="K68" s="206"/>
      <c r="L68" s="206"/>
      <c r="M68" s="206"/>
      <c r="N68" s="206"/>
      <c r="O68" s="206"/>
      <c r="P68" s="206"/>
      <c r="Q68" s="206"/>
      <c r="R68" s="208" t="str">
        <f>IF(OR(T68="",T69=""),"",T68+T69)</f>
        <v/>
      </c>
      <c r="S68" s="209"/>
      <c r="T68" s="20"/>
      <c r="U68" s="21" t="s">
        <v>8</v>
      </c>
      <c r="V68" s="20"/>
      <c r="W68" s="208" t="str">
        <f>IF(OR(V68="",V69=""),"",V68+V69)</f>
        <v/>
      </c>
      <c r="X68" s="208"/>
      <c r="Y68" s="205" t="e">
        <f>D83</f>
        <v>#REF!</v>
      </c>
      <c r="Z68" s="206"/>
      <c r="AA68" s="206"/>
      <c r="AB68" s="206"/>
      <c r="AC68" s="206"/>
      <c r="AD68" s="206"/>
      <c r="AE68" s="206"/>
      <c r="AF68" s="206"/>
      <c r="AG68" s="203"/>
      <c r="AH68" s="203"/>
      <c r="AI68" s="203"/>
      <c r="AJ68" s="294" t="e">
        <f ca="1">DBCS(INDIRECT("組合せタイムスケジュール!d"&amp;(ROW())/2-29))</f>
        <v>#REF!</v>
      </c>
      <c r="AK68" s="294"/>
      <c r="AL68" s="294"/>
      <c r="AM68" s="294"/>
      <c r="AN68" s="295"/>
    </row>
    <row r="69" spans="2:40" ht="18" customHeight="1">
      <c r="B69" s="197"/>
      <c r="C69" s="198"/>
      <c r="D69" s="202"/>
      <c r="E69" s="202"/>
      <c r="F69" s="202"/>
      <c r="G69" s="204"/>
      <c r="H69" s="204"/>
      <c r="I69" s="204"/>
      <c r="J69" s="207"/>
      <c r="K69" s="207"/>
      <c r="L69" s="207"/>
      <c r="M69" s="207"/>
      <c r="N69" s="207"/>
      <c r="O69" s="207"/>
      <c r="P69" s="207"/>
      <c r="Q69" s="207"/>
      <c r="R69" s="210"/>
      <c r="S69" s="210"/>
      <c r="T69" s="22"/>
      <c r="U69" s="23" t="s">
        <v>8</v>
      </c>
      <c r="V69" s="22"/>
      <c r="W69" s="217"/>
      <c r="X69" s="217"/>
      <c r="Y69" s="207"/>
      <c r="Z69" s="207"/>
      <c r="AA69" s="207"/>
      <c r="AB69" s="207"/>
      <c r="AC69" s="207"/>
      <c r="AD69" s="207"/>
      <c r="AE69" s="207"/>
      <c r="AF69" s="207"/>
      <c r="AG69" s="204"/>
      <c r="AH69" s="204"/>
      <c r="AI69" s="204"/>
      <c r="AJ69" s="290"/>
      <c r="AK69" s="290"/>
      <c r="AL69" s="290"/>
      <c r="AM69" s="290"/>
      <c r="AN69" s="291"/>
    </row>
    <row r="70" spans="2:40" ht="18" customHeight="1">
      <c r="B70" s="195">
        <v>2</v>
      </c>
      <c r="C70" s="196"/>
      <c r="D70" s="202">
        <v>0.40277777777777773</v>
      </c>
      <c r="E70" s="202">
        <v>0.4375</v>
      </c>
      <c r="F70" s="202"/>
      <c r="G70" s="204"/>
      <c r="H70" s="204"/>
      <c r="I70" s="204"/>
      <c r="J70" s="215" t="e">
        <f>D84</f>
        <v>#REF!</v>
      </c>
      <c r="K70" s="216"/>
      <c r="L70" s="216"/>
      <c r="M70" s="216"/>
      <c r="N70" s="216"/>
      <c r="O70" s="216"/>
      <c r="P70" s="216"/>
      <c r="Q70" s="216"/>
      <c r="R70" s="217" t="str">
        <f t="shared" ref="R70" si="27">IF(OR(T70="",T71=""),"",T70+T71)</f>
        <v/>
      </c>
      <c r="S70" s="210"/>
      <c r="T70" s="24"/>
      <c r="U70" s="25" t="s">
        <v>8</v>
      </c>
      <c r="V70" s="24"/>
      <c r="W70" s="217" t="str">
        <f t="shared" ref="W70" si="28">IF(OR(V70="",V71=""),"",V70+V71)</f>
        <v/>
      </c>
      <c r="X70" s="217"/>
      <c r="Y70" s="215" t="e">
        <f>D85</f>
        <v>#REF!</v>
      </c>
      <c r="Z70" s="216"/>
      <c r="AA70" s="216"/>
      <c r="AB70" s="216"/>
      <c r="AC70" s="216"/>
      <c r="AD70" s="216"/>
      <c r="AE70" s="216"/>
      <c r="AF70" s="216"/>
      <c r="AG70" s="204"/>
      <c r="AH70" s="204"/>
      <c r="AI70" s="204"/>
      <c r="AJ70" s="290" t="e">
        <f ca="1">DBCS(INDIRECT("組合せタイムスケジュール!d"&amp;(ROW())/2-29))</f>
        <v>#REF!</v>
      </c>
      <c r="AK70" s="290"/>
      <c r="AL70" s="290"/>
      <c r="AM70" s="290"/>
      <c r="AN70" s="291"/>
    </row>
    <row r="71" spans="2:40" ht="18" customHeight="1">
      <c r="B71" s="197"/>
      <c r="C71" s="198"/>
      <c r="D71" s="202"/>
      <c r="E71" s="202"/>
      <c r="F71" s="202"/>
      <c r="G71" s="204"/>
      <c r="H71" s="204"/>
      <c r="I71" s="204"/>
      <c r="J71" s="207"/>
      <c r="K71" s="207"/>
      <c r="L71" s="207"/>
      <c r="M71" s="207"/>
      <c r="N71" s="207"/>
      <c r="O71" s="207"/>
      <c r="P71" s="207"/>
      <c r="Q71" s="207"/>
      <c r="R71" s="210"/>
      <c r="S71" s="210"/>
      <c r="T71" s="22"/>
      <c r="U71" s="23" t="s">
        <v>8</v>
      </c>
      <c r="V71" s="22"/>
      <c r="W71" s="217"/>
      <c r="X71" s="217"/>
      <c r="Y71" s="207"/>
      <c r="Z71" s="207"/>
      <c r="AA71" s="207"/>
      <c r="AB71" s="207"/>
      <c r="AC71" s="207"/>
      <c r="AD71" s="207"/>
      <c r="AE71" s="207"/>
      <c r="AF71" s="207"/>
      <c r="AG71" s="204"/>
      <c r="AH71" s="204"/>
      <c r="AI71" s="204"/>
      <c r="AJ71" s="290"/>
      <c r="AK71" s="290"/>
      <c r="AL71" s="290"/>
      <c r="AM71" s="290"/>
      <c r="AN71" s="291"/>
    </row>
    <row r="72" spans="2:40" ht="18" customHeight="1">
      <c r="B72" s="195">
        <v>3</v>
      </c>
      <c r="C72" s="196"/>
      <c r="D72" s="202">
        <v>0.44444444444444442</v>
      </c>
      <c r="E72" s="202"/>
      <c r="F72" s="202"/>
      <c r="G72" s="204"/>
      <c r="H72" s="204"/>
      <c r="I72" s="204"/>
      <c r="J72" s="215" t="e">
        <f>D84</f>
        <v>#REF!</v>
      </c>
      <c r="K72" s="216"/>
      <c r="L72" s="216"/>
      <c r="M72" s="216"/>
      <c r="N72" s="216"/>
      <c r="O72" s="216"/>
      <c r="P72" s="216"/>
      <c r="Q72" s="216"/>
      <c r="R72" s="217" t="str">
        <f t="shared" ref="R72" si="29">IF(OR(T72="",T73=""),"",T72+T73)</f>
        <v/>
      </c>
      <c r="S72" s="210"/>
      <c r="T72" s="24"/>
      <c r="U72" s="25" t="s">
        <v>8</v>
      </c>
      <c r="V72" s="24"/>
      <c r="W72" s="217" t="str">
        <f t="shared" ref="W72" si="30">IF(OR(V72="",V73=""),"",V72+V73)</f>
        <v/>
      </c>
      <c r="X72" s="217"/>
      <c r="Y72" s="215" t="e">
        <f>D83</f>
        <v>#REF!</v>
      </c>
      <c r="Z72" s="216"/>
      <c r="AA72" s="216"/>
      <c r="AB72" s="216"/>
      <c r="AC72" s="216"/>
      <c r="AD72" s="216"/>
      <c r="AE72" s="216"/>
      <c r="AF72" s="216"/>
      <c r="AG72" s="204"/>
      <c r="AH72" s="204"/>
      <c r="AI72" s="204"/>
      <c r="AJ72" s="290" t="e">
        <f t="shared" ref="AJ72" ca="1" si="31">DBCS(INDIRECT("組合せタイムスケジュール!d"&amp;(ROW())/2-29))</f>
        <v>#REF!</v>
      </c>
      <c r="AK72" s="290"/>
      <c r="AL72" s="290"/>
      <c r="AM72" s="290"/>
      <c r="AN72" s="291"/>
    </row>
    <row r="73" spans="2:40" ht="18" customHeight="1">
      <c r="B73" s="197"/>
      <c r="C73" s="198"/>
      <c r="D73" s="202"/>
      <c r="E73" s="202"/>
      <c r="F73" s="202"/>
      <c r="G73" s="204"/>
      <c r="H73" s="204"/>
      <c r="I73" s="204"/>
      <c r="J73" s="207"/>
      <c r="K73" s="207"/>
      <c r="L73" s="207"/>
      <c r="M73" s="207"/>
      <c r="N73" s="207"/>
      <c r="O73" s="207"/>
      <c r="P73" s="207"/>
      <c r="Q73" s="207"/>
      <c r="R73" s="210"/>
      <c r="S73" s="210"/>
      <c r="T73" s="22"/>
      <c r="U73" s="23" t="s">
        <v>8</v>
      </c>
      <c r="V73" s="22"/>
      <c r="W73" s="217"/>
      <c r="X73" s="217"/>
      <c r="Y73" s="207"/>
      <c r="Z73" s="207"/>
      <c r="AA73" s="207"/>
      <c r="AB73" s="207"/>
      <c r="AC73" s="207"/>
      <c r="AD73" s="207"/>
      <c r="AE73" s="207"/>
      <c r="AF73" s="207"/>
      <c r="AG73" s="204"/>
      <c r="AH73" s="204"/>
      <c r="AI73" s="204"/>
      <c r="AJ73" s="290"/>
      <c r="AK73" s="290"/>
      <c r="AL73" s="290"/>
      <c r="AM73" s="290"/>
      <c r="AN73" s="291"/>
    </row>
    <row r="74" spans="2:40" ht="18" customHeight="1">
      <c r="B74" s="195">
        <v>4</v>
      </c>
      <c r="C74" s="196"/>
      <c r="D74" s="202">
        <v>0.47222222222222227</v>
      </c>
      <c r="E74" s="202">
        <v>0.4375</v>
      </c>
      <c r="F74" s="202"/>
      <c r="G74" s="204"/>
      <c r="H74" s="204"/>
      <c r="I74" s="204"/>
      <c r="J74" s="215" t="e">
        <f>D82</f>
        <v>#REF!</v>
      </c>
      <c r="K74" s="216"/>
      <c r="L74" s="216"/>
      <c r="M74" s="216"/>
      <c r="N74" s="216"/>
      <c r="O74" s="216"/>
      <c r="P74" s="216"/>
      <c r="Q74" s="216"/>
      <c r="R74" s="217" t="str">
        <f t="shared" ref="R74" si="32">IF(OR(T74="",T75=""),"",T74+T75)</f>
        <v/>
      </c>
      <c r="S74" s="210"/>
      <c r="T74" s="24"/>
      <c r="U74" s="25" t="s">
        <v>8</v>
      </c>
      <c r="V74" s="24"/>
      <c r="W74" s="217" t="str">
        <f t="shared" ref="W74" si="33">IF(OR(V74="",V75=""),"",V74+V75)</f>
        <v/>
      </c>
      <c r="X74" s="217"/>
      <c r="Y74" s="215" t="e">
        <f>D85</f>
        <v>#REF!</v>
      </c>
      <c r="Z74" s="216"/>
      <c r="AA74" s="216"/>
      <c r="AB74" s="216"/>
      <c r="AC74" s="216"/>
      <c r="AD74" s="216"/>
      <c r="AE74" s="216"/>
      <c r="AF74" s="216"/>
      <c r="AG74" s="204"/>
      <c r="AH74" s="204"/>
      <c r="AI74" s="204"/>
      <c r="AJ74" s="290" t="e">
        <f t="shared" ref="AJ74" ca="1" si="34">DBCS(INDIRECT("組合せタイムスケジュール!d"&amp;(ROW())/2-29))</f>
        <v>#REF!</v>
      </c>
      <c r="AK74" s="290"/>
      <c r="AL74" s="290"/>
      <c r="AM74" s="290"/>
      <c r="AN74" s="291"/>
    </row>
    <row r="75" spans="2:40" ht="18" customHeight="1">
      <c r="B75" s="197"/>
      <c r="C75" s="198"/>
      <c r="D75" s="202"/>
      <c r="E75" s="202"/>
      <c r="F75" s="202"/>
      <c r="G75" s="204"/>
      <c r="H75" s="204"/>
      <c r="I75" s="204"/>
      <c r="J75" s="207"/>
      <c r="K75" s="207"/>
      <c r="L75" s="207"/>
      <c r="M75" s="207"/>
      <c r="N75" s="207"/>
      <c r="O75" s="207"/>
      <c r="P75" s="207"/>
      <c r="Q75" s="207"/>
      <c r="R75" s="210"/>
      <c r="S75" s="210"/>
      <c r="T75" s="22"/>
      <c r="U75" s="23" t="s">
        <v>8</v>
      </c>
      <c r="V75" s="22"/>
      <c r="W75" s="217"/>
      <c r="X75" s="217"/>
      <c r="Y75" s="207"/>
      <c r="Z75" s="207"/>
      <c r="AA75" s="207"/>
      <c r="AB75" s="207"/>
      <c r="AC75" s="207"/>
      <c r="AD75" s="207"/>
      <c r="AE75" s="207"/>
      <c r="AF75" s="207"/>
      <c r="AG75" s="204"/>
      <c r="AH75" s="204"/>
      <c r="AI75" s="204"/>
      <c r="AJ75" s="290"/>
      <c r="AK75" s="290"/>
      <c r="AL75" s="290"/>
      <c r="AM75" s="290"/>
      <c r="AN75" s="291"/>
    </row>
    <row r="76" spans="2:40" ht="18" customHeight="1">
      <c r="B76" s="195">
        <v>5</v>
      </c>
      <c r="C76" s="196"/>
      <c r="D76" s="202">
        <v>0.51388888888888895</v>
      </c>
      <c r="E76" s="202">
        <v>0.4375</v>
      </c>
      <c r="F76" s="202"/>
      <c r="G76" s="204"/>
      <c r="H76" s="204"/>
      <c r="I76" s="204"/>
      <c r="J76" s="215" t="e">
        <f>D82</f>
        <v>#REF!</v>
      </c>
      <c r="K76" s="216"/>
      <c r="L76" s="216"/>
      <c r="M76" s="216"/>
      <c r="N76" s="216"/>
      <c r="O76" s="216"/>
      <c r="P76" s="216"/>
      <c r="Q76" s="216"/>
      <c r="R76" s="217" t="str">
        <f t="shared" ref="R76" si="35">IF(OR(T76="",T77=""),"",T76+T77)</f>
        <v/>
      </c>
      <c r="S76" s="210"/>
      <c r="T76" s="24"/>
      <c r="U76" s="25" t="s">
        <v>8</v>
      </c>
      <c r="V76" s="24"/>
      <c r="W76" s="217" t="str">
        <f t="shared" ref="W76" si="36">IF(OR(V76="",V77=""),"",V76+V77)</f>
        <v/>
      </c>
      <c r="X76" s="217"/>
      <c r="Y76" s="215" t="e">
        <f>D84</f>
        <v>#REF!</v>
      </c>
      <c r="Z76" s="216"/>
      <c r="AA76" s="216"/>
      <c r="AB76" s="216"/>
      <c r="AC76" s="216"/>
      <c r="AD76" s="216"/>
      <c r="AE76" s="216"/>
      <c r="AF76" s="216"/>
      <c r="AG76" s="204"/>
      <c r="AH76" s="204"/>
      <c r="AI76" s="204"/>
      <c r="AJ76" s="290" t="e">
        <f t="shared" ref="AJ76" ca="1" si="37">DBCS(INDIRECT("組合せタイムスケジュール!d"&amp;(ROW())/2-29))</f>
        <v>#REF!</v>
      </c>
      <c r="AK76" s="290"/>
      <c r="AL76" s="290"/>
      <c r="AM76" s="290"/>
      <c r="AN76" s="291"/>
    </row>
    <row r="77" spans="2:40" ht="18" customHeight="1">
      <c r="B77" s="197"/>
      <c r="C77" s="198"/>
      <c r="D77" s="202"/>
      <c r="E77" s="202"/>
      <c r="F77" s="202"/>
      <c r="G77" s="204"/>
      <c r="H77" s="204"/>
      <c r="I77" s="204"/>
      <c r="J77" s="207"/>
      <c r="K77" s="207"/>
      <c r="L77" s="207"/>
      <c r="M77" s="207"/>
      <c r="N77" s="207"/>
      <c r="O77" s="207"/>
      <c r="P77" s="207"/>
      <c r="Q77" s="207"/>
      <c r="R77" s="210"/>
      <c r="S77" s="210"/>
      <c r="T77" s="22"/>
      <c r="U77" s="23" t="s">
        <v>8</v>
      </c>
      <c r="V77" s="22"/>
      <c r="W77" s="217"/>
      <c r="X77" s="217"/>
      <c r="Y77" s="207"/>
      <c r="Z77" s="207"/>
      <c r="AA77" s="207"/>
      <c r="AB77" s="207"/>
      <c r="AC77" s="207"/>
      <c r="AD77" s="207"/>
      <c r="AE77" s="207"/>
      <c r="AF77" s="207"/>
      <c r="AG77" s="204"/>
      <c r="AH77" s="204"/>
      <c r="AI77" s="204"/>
      <c r="AJ77" s="290"/>
      <c r="AK77" s="290"/>
      <c r="AL77" s="290"/>
      <c r="AM77" s="290"/>
      <c r="AN77" s="291"/>
    </row>
    <row r="78" spans="2:40" ht="18" customHeight="1">
      <c r="B78" s="195">
        <v>6</v>
      </c>
      <c r="C78" s="196"/>
      <c r="D78" s="202">
        <v>0.54166666666666663</v>
      </c>
      <c r="E78" s="202">
        <v>0.4375</v>
      </c>
      <c r="F78" s="202"/>
      <c r="G78" s="204"/>
      <c r="H78" s="204"/>
      <c r="I78" s="204"/>
      <c r="J78" s="215" t="e">
        <f>D83</f>
        <v>#REF!</v>
      </c>
      <c r="K78" s="216"/>
      <c r="L78" s="216"/>
      <c r="M78" s="216"/>
      <c r="N78" s="216"/>
      <c r="O78" s="216"/>
      <c r="P78" s="216"/>
      <c r="Q78" s="216"/>
      <c r="R78" s="217" t="str">
        <f t="shared" ref="R78" si="38">IF(OR(T78="",T79=""),"",T78+T79)</f>
        <v/>
      </c>
      <c r="S78" s="210"/>
      <c r="T78" s="24"/>
      <c r="U78" s="25" t="s">
        <v>8</v>
      </c>
      <c r="V78" s="24"/>
      <c r="W78" s="217" t="str">
        <f t="shared" ref="W78" si="39">IF(OR(V78="",V79=""),"",V78+V79)</f>
        <v/>
      </c>
      <c r="X78" s="217"/>
      <c r="Y78" s="215" t="e">
        <f>D85</f>
        <v>#REF!</v>
      </c>
      <c r="Z78" s="216"/>
      <c r="AA78" s="216"/>
      <c r="AB78" s="216"/>
      <c r="AC78" s="216"/>
      <c r="AD78" s="216"/>
      <c r="AE78" s="216"/>
      <c r="AF78" s="216"/>
      <c r="AG78" s="204"/>
      <c r="AH78" s="204"/>
      <c r="AI78" s="204"/>
      <c r="AJ78" s="290" t="e">
        <f t="shared" ref="AJ78" ca="1" si="40">DBCS(INDIRECT("組合せタイムスケジュール!d"&amp;(ROW())/2-29))</f>
        <v>#REF!</v>
      </c>
      <c r="AK78" s="290"/>
      <c r="AL78" s="290"/>
      <c r="AM78" s="290"/>
      <c r="AN78" s="291"/>
    </row>
    <row r="79" spans="2:40" ht="18" customHeight="1" thickBot="1">
      <c r="B79" s="213"/>
      <c r="C79" s="214"/>
      <c r="D79" s="221"/>
      <c r="E79" s="221"/>
      <c r="F79" s="221"/>
      <c r="G79" s="218"/>
      <c r="H79" s="218"/>
      <c r="I79" s="218"/>
      <c r="J79" s="222"/>
      <c r="K79" s="222"/>
      <c r="L79" s="222"/>
      <c r="M79" s="222"/>
      <c r="N79" s="222"/>
      <c r="O79" s="222"/>
      <c r="P79" s="222"/>
      <c r="Q79" s="222"/>
      <c r="R79" s="223"/>
      <c r="S79" s="223"/>
      <c r="T79" s="26"/>
      <c r="U79" s="27" t="s">
        <v>8</v>
      </c>
      <c r="V79" s="26"/>
      <c r="W79" s="224"/>
      <c r="X79" s="224"/>
      <c r="Y79" s="222"/>
      <c r="Z79" s="222"/>
      <c r="AA79" s="222"/>
      <c r="AB79" s="222"/>
      <c r="AC79" s="222"/>
      <c r="AD79" s="222"/>
      <c r="AE79" s="222"/>
      <c r="AF79" s="222"/>
      <c r="AG79" s="218"/>
      <c r="AH79" s="218"/>
      <c r="AI79" s="218"/>
      <c r="AJ79" s="292"/>
      <c r="AK79" s="292"/>
      <c r="AL79" s="292"/>
      <c r="AM79" s="292"/>
      <c r="AN79" s="293"/>
    </row>
    <row r="80" spans="2:40" ht="18" customHeight="1" thickBot="1">
      <c r="D80" s="4"/>
      <c r="E80" s="4"/>
    </row>
    <row r="81" spans="2:41" ht="24" customHeight="1" thickBot="1">
      <c r="B81" s="269" t="s">
        <v>25</v>
      </c>
      <c r="C81" s="270"/>
      <c r="D81" s="270"/>
      <c r="E81" s="270"/>
      <c r="F81" s="270"/>
      <c r="G81" s="270"/>
      <c r="H81" s="270"/>
      <c r="I81" s="270"/>
      <c r="J81" s="270"/>
      <c r="K81" s="270"/>
      <c r="L81" s="271"/>
      <c r="M81" s="225" t="e">
        <f>D82</f>
        <v>#REF!</v>
      </c>
      <c r="N81" s="225"/>
      <c r="O81" s="225"/>
      <c r="P81" s="225"/>
      <c r="Q81" s="225"/>
      <c r="R81" s="225" t="e">
        <f>D83</f>
        <v>#REF!</v>
      </c>
      <c r="S81" s="225"/>
      <c r="T81" s="225"/>
      <c r="U81" s="225"/>
      <c r="V81" s="225"/>
      <c r="W81" s="225" t="e">
        <f>D84</f>
        <v>#REF!</v>
      </c>
      <c r="X81" s="225"/>
      <c r="Y81" s="225"/>
      <c r="Z81" s="225"/>
      <c r="AA81" s="225"/>
      <c r="AB81" s="225" t="e">
        <f>D85</f>
        <v>#REF!</v>
      </c>
      <c r="AC81" s="225"/>
      <c r="AD81" s="225"/>
      <c r="AE81" s="225"/>
      <c r="AF81" s="225"/>
      <c r="AG81" s="244" t="s">
        <v>19</v>
      </c>
      <c r="AH81" s="244"/>
      <c r="AI81" s="244" t="s">
        <v>21</v>
      </c>
      <c r="AJ81" s="244"/>
      <c r="AK81" s="244" t="s">
        <v>20</v>
      </c>
      <c r="AL81" s="244"/>
      <c r="AM81" s="244" t="s">
        <v>22</v>
      </c>
      <c r="AN81" s="245"/>
    </row>
    <row r="82" spans="2:41" ht="24" customHeight="1">
      <c r="B82" s="316">
        <v>1</v>
      </c>
      <c r="C82" s="317"/>
      <c r="D82" s="350" t="e">
        <f>VLOOKUP(B82,'５月２２日'!#REF!,1*$AQ$1+1,FALSE)</f>
        <v>#REF!</v>
      </c>
      <c r="E82" s="350"/>
      <c r="F82" s="350"/>
      <c r="G82" s="350"/>
      <c r="H82" s="350"/>
      <c r="I82" s="350"/>
      <c r="J82" s="350"/>
      <c r="K82" s="350"/>
      <c r="L82" s="350"/>
      <c r="M82" s="47"/>
      <c r="N82" s="48"/>
      <c r="O82" s="48"/>
      <c r="P82" s="49"/>
      <c r="Q82" s="50"/>
      <c r="R82" s="318" t="str">
        <f>IF(OR(T82="",V82=""),IF(T82&gt;V82,"〇",IF(T82&lt;V82,"●",IF(T82=V82,"△"))))</f>
        <v>△</v>
      </c>
      <c r="S82" s="319"/>
      <c r="T82" s="51" t="str">
        <f>R68</f>
        <v/>
      </c>
      <c r="U82" s="52" t="s">
        <v>18</v>
      </c>
      <c r="V82" s="53" t="str">
        <f>W68</f>
        <v/>
      </c>
      <c r="W82" s="318" t="str">
        <f>IF(OR(Y82="",AA82=""),IF(Y82&gt;AA82,"〇",IF(Y82&lt;AA82,"●",IF(Y82=AA82,"△"))))</f>
        <v>△</v>
      </c>
      <c r="X82" s="319"/>
      <c r="Y82" s="51" t="str">
        <f>R76</f>
        <v/>
      </c>
      <c r="Z82" s="52" t="s">
        <v>18</v>
      </c>
      <c r="AA82" s="53" t="str">
        <f>W76</f>
        <v/>
      </c>
      <c r="AB82" s="318" t="str">
        <f>IF(OR(AD82="",AF82=""),IF(AD82&gt;AF82,"〇",IF(AD82&lt;AF82,"●",IF(AD82=AF82,"△"))))</f>
        <v>△</v>
      </c>
      <c r="AC82" s="319"/>
      <c r="AD82" s="51" t="str">
        <f>R74</f>
        <v/>
      </c>
      <c r="AE82" s="52" t="s">
        <v>18</v>
      </c>
      <c r="AF82" s="53" t="str">
        <f>W74</f>
        <v/>
      </c>
      <c r="AG82" s="203">
        <f>COUNTIF(M82:AF82,"〇")*3+COUNTIF(M82:AF82,"△")</f>
        <v>3</v>
      </c>
      <c r="AH82" s="203"/>
      <c r="AI82" s="320">
        <f>SUM(O82,T82,Y82,AD82)-SUM(Q82,V82,AA82,AF82)</f>
        <v>0</v>
      </c>
      <c r="AJ82" s="203"/>
      <c r="AK82" s="320">
        <f>SUM(O82,T82,Y82,AD82)</f>
        <v>0</v>
      </c>
      <c r="AL82" s="203"/>
      <c r="AM82" s="203">
        <f>RANK(AO82,$AO$82:$AO$85)</f>
        <v>1</v>
      </c>
      <c r="AN82" s="314"/>
      <c r="AO82" s="3">
        <f>AG82*10000+AI82*1000+AK82*100</f>
        <v>30000</v>
      </c>
    </row>
    <row r="83" spans="2:41" ht="24" customHeight="1">
      <c r="B83" s="185">
        <v>2</v>
      </c>
      <c r="C83" s="186"/>
      <c r="D83" s="301" t="e">
        <f>VLOOKUP(B83,'５月２２日'!#REF!,1*$AQ$1+1,FALSE)</f>
        <v>#REF!</v>
      </c>
      <c r="E83" s="301"/>
      <c r="F83" s="301"/>
      <c r="G83" s="301"/>
      <c r="H83" s="301"/>
      <c r="I83" s="301"/>
      <c r="J83" s="301"/>
      <c r="K83" s="301"/>
      <c r="L83" s="301"/>
      <c r="M83" s="253" t="str">
        <f>IF(OR(O83="",Q83=""),IF(O83&gt;Q83,"〇",IF(O83&lt;Q83,"●",IF(O83=Q83,"△"))))</f>
        <v>△</v>
      </c>
      <c r="N83" s="254"/>
      <c r="O83" s="18" t="str">
        <f>V82</f>
        <v/>
      </c>
      <c r="P83" s="28" t="s">
        <v>18</v>
      </c>
      <c r="Q83" s="19" t="str">
        <f>T82</f>
        <v/>
      </c>
      <c r="R83" s="8"/>
      <c r="S83" s="9"/>
      <c r="T83" s="9"/>
      <c r="U83" s="9"/>
      <c r="V83" s="10"/>
      <c r="W83" s="253" t="str">
        <f>IF(OR(Y83="",AA83=""),IF(Y83&gt;AA83,"〇",IF(Y83&lt;AA83,"●",IF(Y83=AA83,"△"))))</f>
        <v>△</v>
      </c>
      <c r="X83" s="254"/>
      <c r="Y83" s="18" t="str">
        <f>W72</f>
        <v/>
      </c>
      <c r="Z83" s="28" t="s">
        <v>18</v>
      </c>
      <c r="AA83" s="19" t="str">
        <f>R72</f>
        <v/>
      </c>
      <c r="AB83" s="253" t="str">
        <f>IF(OR(AD83="",AF83=""),IF(AD83&gt;AF83,"〇",IF(AD83&lt;AF83,"●",IF(AD83=AF83,"△"))))</f>
        <v>△</v>
      </c>
      <c r="AC83" s="254"/>
      <c r="AD83" s="18" t="str">
        <f>R78</f>
        <v/>
      </c>
      <c r="AE83" s="28" t="s">
        <v>18</v>
      </c>
      <c r="AF83" s="19" t="str">
        <f>W78</f>
        <v/>
      </c>
      <c r="AG83" s="204">
        <f t="shared" ref="AG83:AG85" si="41">COUNTIF(M83:AF83,"〇")*3+COUNTIF(M83:AF83,"△")</f>
        <v>3</v>
      </c>
      <c r="AH83" s="204"/>
      <c r="AI83" s="300">
        <f t="shared" ref="AI83:AI85" si="42">SUM(O83,T83,Y83,AD83)-SUM(Q83,V83,AA83,AF83)</f>
        <v>0</v>
      </c>
      <c r="AJ83" s="204"/>
      <c r="AK83" s="300">
        <f t="shared" ref="AK83:AK85" si="43">SUM(O83,T83,Y83,AD83)</f>
        <v>0</v>
      </c>
      <c r="AL83" s="204"/>
      <c r="AM83" s="204">
        <f t="shared" ref="AM83:AM85" si="44">RANK(AO83,$AO$82:$AO$85)</f>
        <v>1</v>
      </c>
      <c r="AN83" s="241"/>
      <c r="AO83" s="3">
        <f>AG83*10000+AI83*1000+AK83*100</f>
        <v>30000</v>
      </c>
    </row>
    <row r="84" spans="2:41" ht="24" customHeight="1">
      <c r="B84" s="185">
        <v>3</v>
      </c>
      <c r="C84" s="186"/>
      <c r="D84" s="301" t="e">
        <f>VLOOKUP(B84,'５月２２日'!#REF!,1*$AQ$1+1,FALSE)</f>
        <v>#REF!</v>
      </c>
      <c r="E84" s="301"/>
      <c r="F84" s="301"/>
      <c r="G84" s="301"/>
      <c r="H84" s="301"/>
      <c r="I84" s="301"/>
      <c r="J84" s="301"/>
      <c r="K84" s="301"/>
      <c r="L84" s="301"/>
      <c r="M84" s="253" t="str">
        <f>IF(OR(O84="",Q84=""),IF(O84&gt;Q84,"〇",IF(O84&lt;Q84,"●",IF(O84=Q84,"△"))))</f>
        <v>△</v>
      </c>
      <c r="N84" s="254"/>
      <c r="O84" s="18" t="str">
        <f>AA82</f>
        <v/>
      </c>
      <c r="P84" s="28" t="s">
        <v>18</v>
      </c>
      <c r="Q84" s="19" t="str">
        <f>Y82</f>
        <v/>
      </c>
      <c r="R84" s="253" t="str">
        <f>IF(OR(T84="",V84=""),IF(T84&gt;V84,"〇",IF(T84&lt;V84,"●",IF(T84=V84,"△"))))</f>
        <v>△</v>
      </c>
      <c r="S84" s="254"/>
      <c r="T84" s="18" t="str">
        <f>AA83</f>
        <v/>
      </c>
      <c r="U84" s="28" t="s">
        <v>18</v>
      </c>
      <c r="V84" s="19" t="str">
        <f>Y83</f>
        <v/>
      </c>
      <c r="W84" s="8"/>
      <c r="X84" s="9"/>
      <c r="Y84" s="9"/>
      <c r="Z84" s="9"/>
      <c r="AA84" s="10"/>
      <c r="AB84" s="253" t="str">
        <f>IF(OR(AD84="",AF84=""),IF(AD84&gt;AF84,"〇",IF(AD84&lt;AF84,"●",IF(AD84=AF84,"△"))))</f>
        <v>△</v>
      </c>
      <c r="AC84" s="254"/>
      <c r="AD84" s="18" t="str">
        <f>R70</f>
        <v/>
      </c>
      <c r="AE84" s="28" t="s">
        <v>18</v>
      </c>
      <c r="AF84" s="19" t="str">
        <f>W70</f>
        <v/>
      </c>
      <c r="AG84" s="204">
        <f t="shared" si="41"/>
        <v>3</v>
      </c>
      <c r="AH84" s="204"/>
      <c r="AI84" s="300">
        <f t="shared" si="42"/>
        <v>0</v>
      </c>
      <c r="AJ84" s="204"/>
      <c r="AK84" s="300">
        <f t="shared" si="43"/>
        <v>0</v>
      </c>
      <c r="AL84" s="204"/>
      <c r="AM84" s="204">
        <f t="shared" si="44"/>
        <v>1</v>
      </c>
      <c r="AN84" s="241"/>
      <c r="AO84" s="3">
        <f>AG84*10000+AI84*1000+AK84*100</f>
        <v>30000</v>
      </c>
    </row>
    <row r="85" spans="2:41" ht="24" customHeight="1" thickBot="1">
      <c r="B85" s="174">
        <v>4</v>
      </c>
      <c r="C85" s="175"/>
      <c r="D85" s="181" t="e">
        <f>VLOOKUP(B85,'５月２２日'!#REF!,1*$AQ$1+1,FALSE)</f>
        <v>#REF!</v>
      </c>
      <c r="E85" s="181"/>
      <c r="F85" s="181"/>
      <c r="G85" s="181"/>
      <c r="H85" s="181"/>
      <c r="I85" s="181"/>
      <c r="J85" s="181"/>
      <c r="K85" s="181"/>
      <c r="L85" s="181"/>
      <c r="M85" s="273" t="str">
        <f>IF(OR(O85="",Q85=""),IF(O85&gt;Q85,"〇",IF(O85&lt;Q85,"●",IF(O85=Q85,"△"))))</f>
        <v>△</v>
      </c>
      <c r="N85" s="277"/>
      <c r="O85" s="34" t="str">
        <f>AF82</f>
        <v/>
      </c>
      <c r="P85" s="35" t="s">
        <v>18</v>
      </c>
      <c r="Q85" s="36" t="str">
        <f>AD82</f>
        <v/>
      </c>
      <c r="R85" s="273" t="str">
        <f>IF(OR(T85="",V85=""),IF(T85&gt;V85,"〇",IF(T85&lt;V85,"●",IF(T85=V85,"△"))))</f>
        <v>△</v>
      </c>
      <c r="S85" s="277"/>
      <c r="T85" s="34" t="str">
        <f>AF84</f>
        <v/>
      </c>
      <c r="U85" s="35" t="s">
        <v>18</v>
      </c>
      <c r="V85" s="36" t="str">
        <f>AD83</f>
        <v/>
      </c>
      <c r="W85" s="273" t="str">
        <f>IF(OR(Y85="",AA85=""),IF(Y85&gt;AA85,"〇",IF(Y85&lt;AA85,"●",IF(Y85=AA85,"△"))))</f>
        <v>△</v>
      </c>
      <c r="X85" s="277"/>
      <c r="Y85" s="34" t="str">
        <f>AF84</f>
        <v/>
      </c>
      <c r="Z85" s="35" t="s">
        <v>18</v>
      </c>
      <c r="AA85" s="36" t="str">
        <f>AD84</f>
        <v/>
      </c>
      <c r="AB85" s="37"/>
      <c r="AC85" s="38"/>
      <c r="AD85" s="38"/>
      <c r="AE85" s="38"/>
      <c r="AF85" s="39"/>
      <c r="AG85" s="218">
        <f t="shared" si="41"/>
        <v>3</v>
      </c>
      <c r="AH85" s="218"/>
      <c r="AI85" s="272">
        <f t="shared" si="42"/>
        <v>0</v>
      </c>
      <c r="AJ85" s="218"/>
      <c r="AK85" s="272">
        <f t="shared" si="43"/>
        <v>0</v>
      </c>
      <c r="AL85" s="218"/>
      <c r="AM85" s="218">
        <f t="shared" si="44"/>
        <v>1</v>
      </c>
      <c r="AN85" s="243"/>
      <c r="AO85" s="3">
        <f>AG85*10000+AI85*1000+AK85*100</f>
        <v>30000</v>
      </c>
    </row>
    <row r="86" spans="2:41" ht="18" customHeight="1" thickBot="1">
      <c r="B86" s="4"/>
      <c r="C86" s="4"/>
      <c r="AN86" s="4"/>
    </row>
    <row r="87" spans="2:41" ht="24" customHeight="1" thickBot="1">
      <c r="C87" s="192" t="s">
        <v>9</v>
      </c>
      <c r="D87" s="193"/>
      <c r="E87" s="193"/>
      <c r="F87" s="193"/>
      <c r="G87" s="193"/>
      <c r="H87" s="193" t="s">
        <v>6</v>
      </c>
      <c r="I87" s="193"/>
      <c r="J87" s="193"/>
      <c r="K87" s="193"/>
      <c r="L87" s="193"/>
      <c r="M87" s="193"/>
      <c r="N87" s="193"/>
      <c r="O87" s="193"/>
      <c r="P87" s="193"/>
      <c r="Q87" s="193"/>
      <c r="R87" s="193" t="s">
        <v>10</v>
      </c>
      <c r="S87" s="193"/>
      <c r="T87" s="193"/>
      <c r="U87" s="193"/>
      <c r="V87" s="193"/>
      <c r="W87" s="193"/>
      <c r="X87" s="193"/>
      <c r="Y87" s="193"/>
      <c r="Z87" s="193"/>
      <c r="AA87" s="193" t="s">
        <v>11</v>
      </c>
      <c r="AB87" s="193"/>
      <c r="AC87" s="193"/>
      <c r="AD87" s="193" t="s">
        <v>12</v>
      </c>
      <c r="AE87" s="193"/>
      <c r="AF87" s="193"/>
      <c r="AG87" s="193"/>
      <c r="AH87" s="193"/>
      <c r="AI87" s="193"/>
      <c r="AJ87" s="193"/>
      <c r="AK87" s="193"/>
      <c r="AL87" s="193"/>
      <c r="AM87" s="194"/>
      <c r="AN87" s="4"/>
    </row>
    <row r="88" spans="2:41" ht="24" customHeight="1">
      <c r="C88" s="187" t="s">
        <v>13</v>
      </c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9"/>
      <c r="AB88" s="189"/>
      <c r="AC88" s="189"/>
      <c r="AD88" s="190"/>
      <c r="AE88" s="190"/>
      <c r="AF88" s="190"/>
      <c r="AG88" s="190"/>
      <c r="AH88" s="190"/>
      <c r="AI88" s="190"/>
      <c r="AJ88" s="190"/>
      <c r="AK88" s="190"/>
      <c r="AL88" s="190"/>
      <c r="AM88" s="191"/>
      <c r="AN88" s="4"/>
    </row>
    <row r="89" spans="2:41" ht="24" customHeight="1">
      <c r="C89" s="296" t="s">
        <v>14</v>
      </c>
      <c r="D89" s="297"/>
      <c r="E89" s="297"/>
      <c r="F89" s="297"/>
      <c r="G89" s="297"/>
      <c r="H89" s="297"/>
      <c r="I89" s="297"/>
      <c r="J89" s="297"/>
      <c r="K89" s="297"/>
      <c r="L89" s="297"/>
      <c r="M89" s="297"/>
      <c r="N89" s="297"/>
      <c r="O89" s="297"/>
      <c r="P89" s="297"/>
      <c r="Q89" s="297"/>
      <c r="R89" s="297"/>
      <c r="S89" s="297"/>
      <c r="T89" s="297"/>
      <c r="U89" s="297"/>
      <c r="V89" s="297"/>
      <c r="W89" s="297"/>
      <c r="X89" s="297"/>
      <c r="Y89" s="297"/>
      <c r="Z89" s="297"/>
      <c r="AA89" s="297"/>
      <c r="AB89" s="297"/>
      <c r="AC89" s="297"/>
      <c r="AD89" s="298"/>
      <c r="AE89" s="298"/>
      <c r="AF89" s="298"/>
      <c r="AG89" s="298"/>
      <c r="AH89" s="298"/>
      <c r="AI89" s="298"/>
      <c r="AJ89" s="298"/>
      <c r="AK89" s="298"/>
      <c r="AL89" s="298"/>
      <c r="AM89" s="299"/>
      <c r="AN89" s="4"/>
    </row>
    <row r="90" spans="2:41" ht="24" customHeight="1" thickBot="1">
      <c r="C90" s="168" t="s">
        <v>14</v>
      </c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70"/>
      <c r="AE90" s="170"/>
      <c r="AF90" s="170"/>
      <c r="AG90" s="170"/>
      <c r="AH90" s="170"/>
      <c r="AI90" s="170"/>
      <c r="AJ90" s="170"/>
      <c r="AK90" s="170"/>
      <c r="AL90" s="170"/>
      <c r="AM90" s="171"/>
    </row>
    <row r="91" spans="2:41" ht="18" customHeight="1">
      <c r="B91" s="240" t="s">
        <v>15</v>
      </c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240"/>
      <c r="U91" s="240"/>
      <c r="V91" s="240"/>
      <c r="W91" s="240"/>
      <c r="X91" s="240"/>
      <c r="Y91" s="240"/>
      <c r="Z91" s="240"/>
      <c r="AA91" s="240"/>
      <c r="AB91" s="240"/>
      <c r="AC91" s="240"/>
      <c r="AD91" s="240"/>
      <c r="AE91" s="240"/>
      <c r="AF91" s="240"/>
      <c r="AG91" s="240"/>
      <c r="AH91" s="240"/>
      <c r="AI91" s="240"/>
      <c r="AJ91" s="240"/>
      <c r="AK91" s="240"/>
      <c r="AL91" s="240"/>
      <c r="AM91" s="240"/>
      <c r="AN91" s="240"/>
    </row>
    <row r="92" spans="2:41" ht="18" customHeight="1">
      <c r="B92" s="240"/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40"/>
      <c r="AG92" s="240"/>
      <c r="AH92" s="240"/>
      <c r="AI92" s="240"/>
      <c r="AJ92" s="240"/>
      <c r="AK92" s="240"/>
      <c r="AL92" s="240"/>
      <c r="AM92" s="240"/>
      <c r="AN92" s="240"/>
    </row>
    <row r="93" spans="2:41" ht="18" customHeight="1">
      <c r="C93" s="233" t="s">
        <v>26</v>
      </c>
      <c r="D93" s="233"/>
      <c r="E93" s="233"/>
      <c r="F93" s="233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</row>
    <row r="94" spans="2:41" ht="24" customHeight="1">
      <c r="C94" s="234" t="s">
        <v>1</v>
      </c>
      <c r="D94" s="234"/>
      <c r="E94" s="234"/>
      <c r="F94" s="234"/>
      <c r="G94" s="247" t="e">
        <f>'５月２２日'!#REF!</f>
        <v>#REF!</v>
      </c>
      <c r="H94" s="247"/>
      <c r="I94" s="247"/>
      <c r="J94" s="247"/>
      <c r="K94" s="247"/>
      <c r="L94" s="247"/>
      <c r="M94" s="247"/>
      <c r="N94" s="247"/>
      <c r="O94" s="234" t="s">
        <v>0</v>
      </c>
      <c r="P94" s="234"/>
      <c r="Q94" s="234"/>
      <c r="R94" s="234"/>
      <c r="S94" s="235" t="e">
        <f>'５月２２日'!#REF!</f>
        <v>#REF!</v>
      </c>
      <c r="T94" s="235"/>
      <c r="U94" s="235"/>
      <c r="V94" s="235"/>
      <c r="W94" s="235"/>
      <c r="X94" s="235"/>
      <c r="Y94" s="235"/>
      <c r="Z94" s="235"/>
      <c r="AA94" s="234" t="s">
        <v>4</v>
      </c>
      <c r="AB94" s="234"/>
      <c r="AC94" s="234"/>
      <c r="AD94" s="234"/>
      <c r="AE94" s="236">
        <f>AE4</f>
        <v>44311</v>
      </c>
      <c r="AF94" s="237"/>
      <c r="AG94" s="237"/>
      <c r="AH94" s="237"/>
      <c r="AI94" s="237"/>
      <c r="AJ94" s="237"/>
      <c r="AK94" s="237"/>
      <c r="AL94" s="238">
        <f>AE94</f>
        <v>44311</v>
      </c>
      <c r="AM94" s="239"/>
    </row>
    <row r="95" spans="2:41" ht="12" customHeight="1">
      <c r="U95" s="6"/>
    </row>
    <row r="96" spans="2:41" ht="18" customHeight="1" thickBot="1">
      <c r="B96" s="4" t="s">
        <v>16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</row>
    <row r="97" spans="2:41" ht="18" customHeight="1" thickBot="1">
      <c r="B97" s="246"/>
      <c r="C97" s="231"/>
      <c r="D97" s="230" t="s">
        <v>5</v>
      </c>
      <c r="E97" s="230"/>
      <c r="F97" s="230"/>
      <c r="G97" s="231" t="s">
        <v>39</v>
      </c>
      <c r="H97" s="231"/>
      <c r="I97" s="231"/>
      <c r="J97" s="230" t="s">
        <v>6</v>
      </c>
      <c r="K97" s="230"/>
      <c r="L97" s="230"/>
      <c r="M97" s="230"/>
      <c r="N97" s="230"/>
      <c r="O97" s="230"/>
      <c r="P97" s="230"/>
      <c r="Q97" s="230"/>
      <c r="R97" s="230" t="s">
        <v>40</v>
      </c>
      <c r="S97" s="230"/>
      <c r="T97" s="230"/>
      <c r="U97" s="230"/>
      <c r="V97" s="230"/>
      <c r="W97" s="230"/>
      <c r="X97" s="230"/>
      <c r="Y97" s="230" t="s">
        <v>6</v>
      </c>
      <c r="Z97" s="230"/>
      <c r="AA97" s="230"/>
      <c r="AB97" s="230"/>
      <c r="AC97" s="230"/>
      <c r="AD97" s="230"/>
      <c r="AE97" s="230"/>
      <c r="AF97" s="230"/>
      <c r="AG97" s="231" t="s">
        <v>39</v>
      </c>
      <c r="AH97" s="231"/>
      <c r="AI97" s="231"/>
      <c r="AJ97" s="231" t="s">
        <v>7</v>
      </c>
      <c r="AK97" s="231"/>
      <c r="AL97" s="231"/>
      <c r="AM97" s="231"/>
      <c r="AN97" s="232"/>
    </row>
    <row r="98" spans="2:41" ht="18" customHeight="1">
      <c r="B98" s="199">
        <v>1</v>
      </c>
      <c r="C98" s="200"/>
      <c r="D98" s="201">
        <v>0.375</v>
      </c>
      <c r="E98" s="201"/>
      <c r="F98" s="201"/>
      <c r="G98" s="203"/>
      <c r="H98" s="203"/>
      <c r="I98" s="203"/>
      <c r="J98" s="205" t="e">
        <f>D112</f>
        <v>#REF!</v>
      </c>
      <c r="K98" s="206"/>
      <c r="L98" s="206"/>
      <c r="M98" s="206"/>
      <c r="N98" s="206"/>
      <c r="O98" s="206"/>
      <c r="P98" s="206"/>
      <c r="Q98" s="206"/>
      <c r="R98" s="208" t="str">
        <f>IF(OR(T98="",T99=""),"",T98+T99)</f>
        <v/>
      </c>
      <c r="S98" s="209"/>
      <c r="T98" s="20"/>
      <c r="U98" s="21" t="s">
        <v>8</v>
      </c>
      <c r="V98" s="20"/>
      <c r="W98" s="208" t="str">
        <f>IF(OR(V98="",V99=""),"",V98+V99)</f>
        <v/>
      </c>
      <c r="X98" s="208"/>
      <c r="Y98" s="205" t="e">
        <f>D113</f>
        <v>#REF!</v>
      </c>
      <c r="Z98" s="206"/>
      <c r="AA98" s="206"/>
      <c r="AB98" s="206"/>
      <c r="AC98" s="206"/>
      <c r="AD98" s="206"/>
      <c r="AE98" s="206"/>
      <c r="AF98" s="206"/>
      <c r="AG98" s="203"/>
      <c r="AH98" s="203"/>
      <c r="AI98" s="203"/>
      <c r="AJ98" s="294" t="e">
        <f ca="1">DBCS(INDIRECT("組合せタイムスケジュール!d"&amp;(ROW())/2-44))</f>
        <v>#REF!</v>
      </c>
      <c r="AK98" s="294"/>
      <c r="AL98" s="294"/>
      <c r="AM98" s="294"/>
      <c r="AN98" s="295"/>
    </row>
    <row r="99" spans="2:41" ht="18" customHeight="1">
      <c r="B99" s="197"/>
      <c r="C99" s="198"/>
      <c r="D99" s="202"/>
      <c r="E99" s="202"/>
      <c r="F99" s="202"/>
      <c r="G99" s="204"/>
      <c r="H99" s="204"/>
      <c r="I99" s="204"/>
      <c r="J99" s="207"/>
      <c r="K99" s="207"/>
      <c r="L99" s="207"/>
      <c r="M99" s="207"/>
      <c r="N99" s="207"/>
      <c r="O99" s="207"/>
      <c r="P99" s="207"/>
      <c r="Q99" s="207"/>
      <c r="R99" s="210"/>
      <c r="S99" s="210"/>
      <c r="T99" s="22"/>
      <c r="U99" s="23" t="s">
        <v>8</v>
      </c>
      <c r="V99" s="22"/>
      <c r="W99" s="217"/>
      <c r="X99" s="217"/>
      <c r="Y99" s="207"/>
      <c r="Z99" s="207"/>
      <c r="AA99" s="207"/>
      <c r="AB99" s="207"/>
      <c r="AC99" s="207"/>
      <c r="AD99" s="207"/>
      <c r="AE99" s="207"/>
      <c r="AF99" s="207"/>
      <c r="AG99" s="204"/>
      <c r="AH99" s="204"/>
      <c r="AI99" s="204"/>
      <c r="AJ99" s="290"/>
      <c r="AK99" s="290"/>
      <c r="AL99" s="290"/>
      <c r="AM99" s="290"/>
      <c r="AN99" s="291"/>
    </row>
    <row r="100" spans="2:41" ht="18" customHeight="1">
      <c r="B100" s="195">
        <v>2</v>
      </c>
      <c r="C100" s="196"/>
      <c r="D100" s="202">
        <v>0.40277777777777773</v>
      </c>
      <c r="E100" s="202">
        <v>0.4375</v>
      </c>
      <c r="F100" s="202"/>
      <c r="G100" s="204"/>
      <c r="H100" s="204"/>
      <c r="I100" s="204"/>
      <c r="J100" s="215" t="e">
        <f>D114</f>
        <v>#REF!</v>
      </c>
      <c r="K100" s="216"/>
      <c r="L100" s="216"/>
      <c r="M100" s="216"/>
      <c r="N100" s="216"/>
      <c r="O100" s="216"/>
      <c r="P100" s="216"/>
      <c r="Q100" s="216"/>
      <c r="R100" s="217" t="str">
        <f t="shared" ref="R100" si="45">IF(OR(T100="",T101=""),"",T100+T101)</f>
        <v/>
      </c>
      <c r="S100" s="210"/>
      <c r="T100" s="24"/>
      <c r="U100" s="25" t="s">
        <v>8</v>
      </c>
      <c r="V100" s="24"/>
      <c r="W100" s="217" t="str">
        <f t="shared" ref="W100" si="46">IF(OR(V100="",V101=""),"",V100+V101)</f>
        <v/>
      </c>
      <c r="X100" s="217"/>
      <c r="Y100" s="215" t="e">
        <f>D115</f>
        <v>#REF!</v>
      </c>
      <c r="Z100" s="216"/>
      <c r="AA100" s="216"/>
      <c r="AB100" s="216"/>
      <c r="AC100" s="216"/>
      <c r="AD100" s="216"/>
      <c r="AE100" s="216"/>
      <c r="AF100" s="216"/>
      <c r="AG100" s="204"/>
      <c r="AH100" s="204"/>
      <c r="AI100" s="204"/>
      <c r="AJ100" s="290" t="e">
        <f t="shared" ref="AJ100" ca="1" si="47">DBCS(INDIRECT("組合せタイムスケジュール!d"&amp;(ROW())/2-44))</f>
        <v>#REF!</v>
      </c>
      <c r="AK100" s="290"/>
      <c r="AL100" s="290"/>
      <c r="AM100" s="290"/>
      <c r="AN100" s="291"/>
    </row>
    <row r="101" spans="2:41" ht="18" customHeight="1">
      <c r="B101" s="197"/>
      <c r="C101" s="198"/>
      <c r="D101" s="202"/>
      <c r="E101" s="202"/>
      <c r="F101" s="202"/>
      <c r="G101" s="204"/>
      <c r="H101" s="204"/>
      <c r="I101" s="204"/>
      <c r="J101" s="207"/>
      <c r="K101" s="207"/>
      <c r="L101" s="207"/>
      <c r="M101" s="207"/>
      <c r="N101" s="207"/>
      <c r="O101" s="207"/>
      <c r="P101" s="207"/>
      <c r="Q101" s="207"/>
      <c r="R101" s="210"/>
      <c r="S101" s="210"/>
      <c r="T101" s="22"/>
      <c r="U101" s="23" t="s">
        <v>8</v>
      </c>
      <c r="V101" s="22"/>
      <c r="W101" s="217"/>
      <c r="X101" s="217"/>
      <c r="Y101" s="207"/>
      <c r="Z101" s="207"/>
      <c r="AA101" s="207"/>
      <c r="AB101" s="207"/>
      <c r="AC101" s="207"/>
      <c r="AD101" s="207"/>
      <c r="AE101" s="207"/>
      <c r="AF101" s="207"/>
      <c r="AG101" s="204"/>
      <c r="AH101" s="204"/>
      <c r="AI101" s="204"/>
      <c r="AJ101" s="290"/>
      <c r="AK101" s="290"/>
      <c r="AL101" s="290"/>
      <c r="AM101" s="290"/>
      <c r="AN101" s="291"/>
    </row>
    <row r="102" spans="2:41" ht="18" customHeight="1">
      <c r="B102" s="195">
        <v>3</v>
      </c>
      <c r="C102" s="196"/>
      <c r="D102" s="202">
        <v>0.44444444444444442</v>
      </c>
      <c r="E102" s="202"/>
      <c r="F102" s="202"/>
      <c r="G102" s="204"/>
      <c r="H102" s="204"/>
      <c r="I102" s="204"/>
      <c r="J102" s="215" t="e">
        <f>D114</f>
        <v>#REF!</v>
      </c>
      <c r="K102" s="216"/>
      <c r="L102" s="216"/>
      <c r="M102" s="216"/>
      <c r="N102" s="216"/>
      <c r="O102" s="216"/>
      <c r="P102" s="216"/>
      <c r="Q102" s="216"/>
      <c r="R102" s="217" t="str">
        <f t="shared" ref="R102" si="48">IF(OR(T102="",T103=""),"",T102+T103)</f>
        <v/>
      </c>
      <c r="S102" s="210"/>
      <c r="T102" s="24"/>
      <c r="U102" s="25" t="s">
        <v>8</v>
      </c>
      <c r="V102" s="24"/>
      <c r="W102" s="217" t="str">
        <f t="shared" ref="W102" si="49">IF(OR(V102="",V103=""),"",V102+V103)</f>
        <v/>
      </c>
      <c r="X102" s="217"/>
      <c r="Y102" s="215" t="e">
        <f>D113</f>
        <v>#REF!</v>
      </c>
      <c r="Z102" s="216"/>
      <c r="AA102" s="216"/>
      <c r="AB102" s="216"/>
      <c r="AC102" s="216"/>
      <c r="AD102" s="216"/>
      <c r="AE102" s="216"/>
      <c r="AF102" s="216"/>
      <c r="AG102" s="204"/>
      <c r="AH102" s="204"/>
      <c r="AI102" s="204"/>
      <c r="AJ102" s="290" t="e">
        <f t="shared" ref="AJ102" ca="1" si="50">DBCS(INDIRECT("組合せタイムスケジュール!d"&amp;(ROW())/2-44))</f>
        <v>#REF!</v>
      </c>
      <c r="AK102" s="290"/>
      <c r="AL102" s="290"/>
      <c r="AM102" s="290"/>
      <c r="AN102" s="291"/>
    </row>
    <row r="103" spans="2:41" ht="18" customHeight="1">
      <c r="B103" s="197"/>
      <c r="C103" s="198"/>
      <c r="D103" s="202"/>
      <c r="E103" s="202"/>
      <c r="F103" s="202"/>
      <c r="G103" s="204"/>
      <c r="H103" s="204"/>
      <c r="I103" s="204"/>
      <c r="J103" s="207"/>
      <c r="K103" s="207"/>
      <c r="L103" s="207"/>
      <c r="M103" s="207"/>
      <c r="N103" s="207"/>
      <c r="O103" s="207"/>
      <c r="P103" s="207"/>
      <c r="Q103" s="207"/>
      <c r="R103" s="210"/>
      <c r="S103" s="210"/>
      <c r="T103" s="22"/>
      <c r="U103" s="23" t="s">
        <v>8</v>
      </c>
      <c r="V103" s="22"/>
      <c r="W103" s="217"/>
      <c r="X103" s="217"/>
      <c r="Y103" s="207"/>
      <c r="Z103" s="207"/>
      <c r="AA103" s="207"/>
      <c r="AB103" s="207"/>
      <c r="AC103" s="207"/>
      <c r="AD103" s="207"/>
      <c r="AE103" s="207"/>
      <c r="AF103" s="207"/>
      <c r="AG103" s="204"/>
      <c r="AH103" s="204"/>
      <c r="AI103" s="204"/>
      <c r="AJ103" s="290"/>
      <c r="AK103" s="290"/>
      <c r="AL103" s="290"/>
      <c r="AM103" s="290"/>
      <c r="AN103" s="291"/>
    </row>
    <row r="104" spans="2:41" ht="18" customHeight="1">
      <c r="B104" s="195">
        <v>4</v>
      </c>
      <c r="C104" s="196"/>
      <c r="D104" s="202">
        <v>0.47222222222222227</v>
      </c>
      <c r="E104" s="202">
        <v>0.4375</v>
      </c>
      <c r="F104" s="202"/>
      <c r="G104" s="204"/>
      <c r="H104" s="204"/>
      <c r="I104" s="204"/>
      <c r="J104" s="215" t="e">
        <f>D112</f>
        <v>#REF!</v>
      </c>
      <c r="K104" s="216"/>
      <c r="L104" s="216"/>
      <c r="M104" s="216"/>
      <c r="N104" s="216"/>
      <c r="O104" s="216"/>
      <c r="P104" s="216"/>
      <c r="Q104" s="216"/>
      <c r="R104" s="217" t="str">
        <f t="shared" ref="R104" si="51">IF(OR(T104="",T105=""),"",T104+T105)</f>
        <v/>
      </c>
      <c r="S104" s="210"/>
      <c r="T104" s="24"/>
      <c r="U104" s="25" t="s">
        <v>8</v>
      </c>
      <c r="V104" s="24"/>
      <c r="W104" s="217" t="str">
        <f t="shared" ref="W104" si="52">IF(OR(V104="",V105=""),"",V104+V105)</f>
        <v/>
      </c>
      <c r="X104" s="217"/>
      <c r="Y104" s="215" t="e">
        <f>D115</f>
        <v>#REF!</v>
      </c>
      <c r="Z104" s="216"/>
      <c r="AA104" s="216"/>
      <c r="AB104" s="216"/>
      <c r="AC104" s="216"/>
      <c r="AD104" s="216"/>
      <c r="AE104" s="216"/>
      <c r="AF104" s="216"/>
      <c r="AG104" s="204"/>
      <c r="AH104" s="204"/>
      <c r="AI104" s="204"/>
      <c r="AJ104" s="290" t="e">
        <f t="shared" ref="AJ104" ca="1" si="53">DBCS(INDIRECT("組合せタイムスケジュール!d"&amp;(ROW())/2-44))</f>
        <v>#REF!</v>
      </c>
      <c r="AK104" s="290"/>
      <c r="AL104" s="290"/>
      <c r="AM104" s="290"/>
      <c r="AN104" s="291"/>
    </row>
    <row r="105" spans="2:41" ht="18" customHeight="1">
      <c r="B105" s="197"/>
      <c r="C105" s="198"/>
      <c r="D105" s="202"/>
      <c r="E105" s="202"/>
      <c r="F105" s="202"/>
      <c r="G105" s="204"/>
      <c r="H105" s="204"/>
      <c r="I105" s="204"/>
      <c r="J105" s="207"/>
      <c r="K105" s="207"/>
      <c r="L105" s="207"/>
      <c r="M105" s="207"/>
      <c r="N105" s="207"/>
      <c r="O105" s="207"/>
      <c r="P105" s="207"/>
      <c r="Q105" s="207"/>
      <c r="R105" s="210"/>
      <c r="S105" s="210"/>
      <c r="T105" s="22"/>
      <c r="U105" s="23" t="s">
        <v>8</v>
      </c>
      <c r="V105" s="22"/>
      <c r="W105" s="217"/>
      <c r="X105" s="217"/>
      <c r="Y105" s="207"/>
      <c r="Z105" s="207"/>
      <c r="AA105" s="207"/>
      <c r="AB105" s="207"/>
      <c r="AC105" s="207"/>
      <c r="AD105" s="207"/>
      <c r="AE105" s="207"/>
      <c r="AF105" s="207"/>
      <c r="AG105" s="204"/>
      <c r="AH105" s="204"/>
      <c r="AI105" s="204"/>
      <c r="AJ105" s="290"/>
      <c r="AK105" s="290"/>
      <c r="AL105" s="290"/>
      <c r="AM105" s="290"/>
      <c r="AN105" s="291"/>
    </row>
    <row r="106" spans="2:41" ht="18" customHeight="1">
      <c r="B106" s="195">
        <v>5</v>
      </c>
      <c r="C106" s="196"/>
      <c r="D106" s="202">
        <v>0.51388888888888895</v>
      </c>
      <c r="E106" s="202">
        <v>0.4375</v>
      </c>
      <c r="F106" s="202"/>
      <c r="G106" s="204"/>
      <c r="H106" s="204"/>
      <c r="I106" s="204"/>
      <c r="J106" s="215" t="e">
        <f>D112</f>
        <v>#REF!</v>
      </c>
      <c r="K106" s="216"/>
      <c r="L106" s="216"/>
      <c r="M106" s="216"/>
      <c r="N106" s="216"/>
      <c r="O106" s="216"/>
      <c r="P106" s="216"/>
      <c r="Q106" s="216"/>
      <c r="R106" s="217" t="str">
        <f t="shared" ref="R106" si="54">IF(OR(T106="",T107=""),"",T106+T107)</f>
        <v/>
      </c>
      <c r="S106" s="210"/>
      <c r="T106" s="24"/>
      <c r="U106" s="25" t="s">
        <v>8</v>
      </c>
      <c r="V106" s="24"/>
      <c r="W106" s="217" t="str">
        <f t="shared" ref="W106" si="55">IF(OR(V106="",V107=""),"",V106+V107)</f>
        <v/>
      </c>
      <c r="X106" s="217"/>
      <c r="Y106" s="215" t="e">
        <f>D114</f>
        <v>#REF!</v>
      </c>
      <c r="Z106" s="216"/>
      <c r="AA106" s="216"/>
      <c r="AB106" s="216"/>
      <c r="AC106" s="216"/>
      <c r="AD106" s="216"/>
      <c r="AE106" s="216"/>
      <c r="AF106" s="216"/>
      <c r="AG106" s="204"/>
      <c r="AH106" s="204"/>
      <c r="AI106" s="204"/>
      <c r="AJ106" s="290" t="e">
        <f t="shared" ref="AJ106" ca="1" si="56">DBCS(INDIRECT("組合せタイムスケジュール!d"&amp;(ROW())/2-44))</f>
        <v>#REF!</v>
      </c>
      <c r="AK106" s="290"/>
      <c r="AL106" s="290"/>
      <c r="AM106" s="290"/>
      <c r="AN106" s="291"/>
    </row>
    <row r="107" spans="2:41" ht="18" customHeight="1">
      <c r="B107" s="197"/>
      <c r="C107" s="198"/>
      <c r="D107" s="202"/>
      <c r="E107" s="202"/>
      <c r="F107" s="202"/>
      <c r="G107" s="204"/>
      <c r="H107" s="204"/>
      <c r="I107" s="204"/>
      <c r="J107" s="207"/>
      <c r="K107" s="207"/>
      <c r="L107" s="207"/>
      <c r="M107" s="207"/>
      <c r="N107" s="207"/>
      <c r="O107" s="207"/>
      <c r="P107" s="207"/>
      <c r="Q107" s="207"/>
      <c r="R107" s="210"/>
      <c r="S107" s="210"/>
      <c r="T107" s="22"/>
      <c r="U107" s="23" t="s">
        <v>8</v>
      </c>
      <c r="V107" s="22"/>
      <c r="W107" s="217"/>
      <c r="X107" s="217"/>
      <c r="Y107" s="207"/>
      <c r="Z107" s="207"/>
      <c r="AA107" s="207"/>
      <c r="AB107" s="207"/>
      <c r="AC107" s="207"/>
      <c r="AD107" s="207"/>
      <c r="AE107" s="207"/>
      <c r="AF107" s="207"/>
      <c r="AG107" s="204"/>
      <c r="AH107" s="204"/>
      <c r="AI107" s="204"/>
      <c r="AJ107" s="290"/>
      <c r="AK107" s="290"/>
      <c r="AL107" s="290"/>
      <c r="AM107" s="290"/>
      <c r="AN107" s="291"/>
    </row>
    <row r="108" spans="2:41" ht="18" customHeight="1">
      <c r="B108" s="195">
        <v>6</v>
      </c>
      <c r="C108" s="196"/>
      <c r="D108" s="202">
        <v>0.54166666666666663</v>
      </c>
      <c r="E108" s="202">
        <v>0.4375</v>
      </c>
      <c r="F108" s="202"/>
      <c r="G108" s="204"/>
      <c r="H108" s="204"/>
      <c r="I108" s="204"/>
      <c r="J108" s="215" t="e">
        <f>D113</f>
        <v>#REF!</v>
      </c>
      <c r="K108" s="216"/>
      <c r="L108" s="216"/>
      <c r="M108" s="216"/>
      <c r="N108" s="216"/>
      <c r="O108" s="216"/>
      <c r="P108" s="216"/>
      <c r="Q108" s="216"/>
      <c r="R108" s="217" t="str">
        <f t="shared" ref="R108" si="57">IF(OR(T108="",T109=""),"",T108+T109)</f>
        <v/>
      </c>
      <c r="S108" s="210"/>
      <c r="T108" s="24"/>
      <c r="U108" s="25" t="s">
        <v>8</v>
      </c>
      <c r="V108" s="24"/>
      <c r="W108" s="217" t="str">
        <f t="shared" ref="W108" si="58">IF(OR(V108="",V109=""),"",V108+V109)</f>
        <v/>
      </c>
      <c r="X108" s="217"/>
      <c r="Y108" s="215" t="e">
        <f>D115</f>
        <v>#REF!</v>
      </c>
      <c r="Z108" s="216"/>
      <c r="AA108" s="216"/>
      <c r="AB108" s="216"/>
      <c r="AC108" s="216"/>
      <c r="AD108" s="216"/>
      <c r="AE108" s="216"/>
      <c r="AF108" s="216"/>
      <c r="AG108" s="204"/>
      <c r="AH108" s="204"/>
      <c r="AI108" s="204"/>
      <c r="AJ108" s="290" t="e">
        <f t="shared" ref="AJ108" ca="1" si="59">DBCS(INDIRECT("組合せタイムスケジュール!d"&amp;(ROW())/2-44))</f>
        <v>#REF!</v>
      </c>
      <c r="AK108" s="290"/>
      <c r="AL108" s="290"/>
      <c r="AM108" s="290"/>
      <c r="AN108" s="291"/>
    </row>
    <row r="109" spans="2:41" ht="18" customHeight="1" thickBot="1">
      <c r="B109" s="213"/>
      <c r="C109" s="214"/>
      <c r="D109" s="221"/>
      <c r="E109" s="221"/>
      <c r="F109" s="221"/>
      <c r="G109" s="218"/>
      <c r="H109" s="218"/>
      <c r="I109" s="218"/>
      <c r="J109" s="222"/>
      <c r="K109" s="222"/>
      <c r="L109" s="222"/>
      <c r="M109" s="222"/>
      <c r="N109" s="222"/>
      <c r="O109" s="222"/>
      <c r="P109" s="222"/>
      <c r="Q109" s="222"/>
      <c r="R109" s="223"/>
      <c r="S109" s="223"/>
      <c r="T109" s="26"/>
      <c r="U109" s="27" t="s">
        <v>8</v>
      </c>
      <c r="V109" s="26"/>
      <c r="W109" s="224"/>
      <c r="X109" s="224"/>
      <c r="Y109" s="222"/>
      <c r="Z109" s="222"/>
      <c r="AA109" s="222"/>
      <c r="AB109" s="222"/>
      <c r="AC109" s="222"/>
      <c r="AD109" s="222"/>
      <c r="AE109" s="222"/>
      <c r="AF109" s="222"/>
      <c r="AG109" s="218"/>
      <c r="AH109" s="218"/>
      <c r="AI109" s="218"/>
      <c r="AJ109" s="292"/>
      <c r="AK109" s="292"/>
      <c r="AL109" s="292"/>
      <c r="AM109" s="292"/>
      <c r="AN109" s="293"/>
    </row>
    <row r="110" spans="2:41" ht="18" customHeight="1" thickBot="1">
      <c r="D110" s="4"/>
      <c r="E110" s="4"/>
    </row>
    <row r="111" spans="2:41" ht="24" customHeight="1" thickBot="1">
      <c r="B111" s="269" t="s">
        <v>26</v>
      </c>
      <c r="C111" s="270"/>
      <c r="D111" s="270"/>
      <c r="E111" s="270"/>
      <c r="F111" s="270"/>
      <c r="G111" s="270"/>
      <c r="H111" s="270"/>
      <c r="I111" s="270"/>
      <c r="J111" s="270"/>
      <c r="K111" s="270"/>
      <c r="L111" s="271"/>
      <c r="M111" s="225" t="e">
        <f>D112</f>
        <v>#REF!</v>
      </c>
      <c r="N111" s="225"/>
      <c r="O111" s="225"/>
      <c r="P111" s="225"/>
      <c r="Q111" s="225"/>
      <c r="R111" s="225" t="e">
        <f>D113</f>
        <v>#REF!</v>
      </c>
      <c r="S111" s="225"/>
      <c r="T111" s="225"/>
      <c r="U111" s="225"/>
      <c r="V111" s="225"/>
      <c r="W111" s="225" t="e">
        <f>D114</f>
        <v>#REF!</v>
      </c>
      <c r="X111" s="225"/>
      <c r="Y111" s="225"/>
      <c r="Z111" s="225"/>
      <c r="AA111" s="225"/>
      <c r="AB111" s="225" t="e">
        <f>D115</f>
        <v>#REF!</v>
      </c>
      <c r="AC111" s="225"/>
      <c r="AD111" s="225"/>
      <c r="AE111" s="225"/>
      <c r="AF111" s="225"/>
      <c r="AG111" s="244" t="s">
        <v>19</v>
      </c>
      <c r="AH111" s="244"/>
      <c r="AI111" s="244" t="s">
        <v>21</v>
      </c>
      <c r="AJ111" s="244"/>
      <c r="AK111" s="244" t="s">
        <v>20</v>
      </c>
      <c r="AL111" s="244"/>
      <c r="AM111" s="244" t="s">
        <v>22</v>
      </c>
      <c r="AN111" s="245"/>
    </row>
    <row r="112" spans="2:41" ht="24" customHeight="1">
      <c r="B112" s="316">
        <v>1</v>
      </c>
      <c r="C112" s="317"/>
      <c r="D112" s="350" t="e">
        <f>VLOOKUP(B112,'５月２２日'!#REF!,1*$AQ$1+1,FALSE)</f>
        <v>#REF!</v>
      </c>
      <c r="E112" s="350"/>
      <c r="F112" s="350"/>
      <c r="G112" s="350"/>
      <c r="H112" s="350"/>
      <c r="I112" s="350"/>
      <c r="J112" s="350"/>
      <c r="K112" s="350"/>
      <c r="L112" s="350"/>
      <c r="M112" s="47"/>
      <c r="N112" s="48"/>
      <c r="O112" s="48"/>
      <c r="P112" s="49"/>
      <c r="Q112" s="50"/>
      <c r="R112" s="318" t="str">
        <f>IF(OR(T112="",V112=""),IF(T112&gt;V112,"〇",IF(T112&lt;V112,"●",IF(T112=V112,"△"))))</f>
        <v>△</v>
      </c>
      <c r="S112" s="319"/>
      <c r="T112" s="51" t="str">
        <f>R98</f>
        <v/>
      </c>
      <c r="U112" s="52" t="s">
        <v>18</v>
      </c>
      <c r="V112" s="53" t="str">
        <f>W98</f>
        <v/>
      </c>
      <c r="W112" s="318" t="str">
        <f>IF(OR(Y112="",AA112=""),IF(Y112&gt;AA112,"〇",IF(Y112&lt;AA112,"●",IF(Y112=AA112,"△"))))</f>
        <v>△</v>
      </c>
      <c r="X112" s="319"/>
      <c r="Y112" s="51" t="str">
        <f>R106</f>
        <v/>
      </c>
      <c r="Z112" s="52" t="s">
        <v>18</v>
      </c>
      <c r="AA112" s="53" t="str">
        <f>W106</f>
        <v/>
      </c>
      <c r="AB112" s="318" t="str">
        <f>IF(OR(AD112="",AF112=""),IF(AD112&gt;AF112,"〇",IF(AD112&lt;AF112,"●",IF(AD112=AF112,"△"))))</f>
        <v>△</v>
      </c>
      <c r="AC112" s="319"/>
      <c r="AD112" s="51" t="str">
        <f>R104</f>
        <v/>
      </c>
      <c r="AE112" s="52" t="s">
        <v>18</v>
      </c>
      <c r="AF112" s="53" t="str">
        <f>W104</f>
        <v/>
      </c>
      <c r="AG112" s="203">
        <f>COUNTIF(M112:AF112,"〇")*3+COUNTIF(M112:AF112,"△")</f>
        <v>3</v>
      </c>
      <c r="AH112" s="203"/>
      <c r="AI112" s="320">
        <f>SUM(O112,T112,Y112,AD112)-SUM(Q112,V112,AA112,AF112)</f>
        <v>0</v>
      </c>
      <c r="AJ112" s="203"/>
      <c r="AK112" s="320">
        <f>SUM(O112,T112,Y112,AD112)</f>
        <v>0</v>
      </c>
      <c r="AL112" s="203"/>
      <c r="AM112" s="203">
        <f>RANK(AO112,$AO$112:$AO$115)</f>
        <v>1</v>
      </c>
      <c r="AN112" s="314"/>
      <c r="AO112" s="3">
        <f>AG112*10000+AI112*1000+AK112*100</f>
        <v>30000</v>
      </c>
    </row>
    <row r="113" spans="2:41" ht="24" customHeight="1">
      <c r="B113" s="185">
        <v>2</v>
      </c>
      <c r="C113" s="186"/>
      <c r="D113" s="301" t="e">
        <f>VLOOKUP(B113,'５月２２日'!#REF!,1*$AQ$1+1,FALSE)</f>
        <v>#REF!</v>
      </c>
      <c r="E113" s="301"/>
      <c r="F113" s="301"/>
      <c r="G113" s="301"/>
      <c r="H113" s="301"/>
      <c r="I113" s="301"/>
      <c r="J113" s="301"/>
      <c r="K113" s="301"/>
      <c r="L113" s="301"/>
      <c r="M113" s="253" t="str">
        <f>IF(OR(O113="",Q113=""),IF(O113&gt;Q113,"〇",IF(O113&lt;Q113,"●",IF(O113=Q113,"△"))))</f>
        <v>△</v>
      </c>
      <c r="N113" s="254"/>
      <c r="O113" s="18" t="str">
        <f>V112</f>
        <v/>
      </c>
      <c r="P113" s="28" t="s">
        <v>18</v>
      </c>
      <c r="Q113" s="19" t="str">
        <f>T112</f>
        <v/>
      </c>
      <c r="R113" s="8"/>
      <c r="S113" s="9"/>
      <c r="T113" s="9"/>
      <c r="U113" s="9"/>
      <c r="V113" s="10"/>
      <c r="W113" s="253" t="str">
        <f>IF(OR(Y113="",AA113=""),IF(Y113&gt;AA113,"〇",IF(Y113&lt;AA113,"●",IF(Y113=AA113,"△"))))</f>
        <v>△</v>
      </c>
      <c r="X113" s="254"/>
      <c r="Y113" s="18" t="str">
        <f>W102</f>
        <v/>
      </c>
      <c r="Z113" s="28" t="s">
        <v>18</v>
      </c>
      <c r="AA113" s="19" t="str">
        <f>R102</f>
        <v/>
      </c>
      <c r="AB113" s="253" t="str">
        <f>IF(OR(AD113="",AF113=""),IF(AD113&gt;AF113,"〇",IF(AD113&lt;AF113,"●",IF(AD113=AF113,"△"))))</f>
        <v>△</v>
      </c>
      <c r="AC113" s="254"/>
      <c r="AD113" s="18" t="str">
        <f>R108</f>
        <v/>
      </c>
      <c r="AE113" s="28" t="s">
        <v>18</v>
      </c>
      <c r="AF113" s="19" t="str">
        <f>W108</f>
        <v/>
      </c>
      <c r="AG113" s="204">
        <f t="shared" ref="AG113:AG115" si="60">COUNTIF(M113:AF113,"〇")*3+COUNTIF(M113:AF113,"△")</f>
        <v>3</v>
      </c>
      <c r="AH113" s="204"/>
      <c r="AI113" s="300">
        <f t="shared" ref="AI113:AI115" si="61">SUM(O113,T113,Y113,AD113)-SUM(Q113,V113,AA113,AF113)</f>
        <v>0</v>
      </c>
      <c r="AJ113" s="204"/>
      <c r="AK113" s="300">
        <f t="shared" ref="AK113:AK115" si="62">SUM(O113,T113,Y113,AD113)</f>
        <v>0</v>
      </c>
      <c r="AL113" s="204"/>
      <c r="AM113" s="204">
        <f t="shared" ref="AM113:AM115" si="63">RANK(AO113,$AO$112:$AO$115)</f>
        <v>1</v>
      </c>
      <c r="AN113" s="241"/>
      <c r="AO113" s="3">
        <f>AG113*10000+AI113*1000+AK113*100</f>
        <v>30000</v>
      </c>
    </row>
    <row r="114" spans="2:41" ht="24" customHeight="1">
      <c r="B114" s="185">
        <v>3</v>
      </c>
      <c r="C114" s="186"/>
      <c r="D114" s="301" t="e">
        <f>VLOOKUP(B114,'５月２２日'!#REF!,1*$AQ$1+1,FALSE)</f>
        <v>#REF!</v>
      </c>
      <c r="E114" s="301"/>
      <c r="F114" s="301"/>
      <c r="G114" s="301"/>
      <c r="H114" s="301"/>
      <c r="I114" s="301"/>
      <c r="J114" s="301"/>
      <c r="K114" s="301"/>
      <c r="L114" s="301"/>
      <c r="M114" s="253" t="str">
        <f>IF(OR(O114="",Q114=""),IF(O114&gt;Q114,"〇",IF(O114&lt;Q114,"●",IF(O114=Q114,"△"))))</f>
        <v>△</v>
      </c>
      <c r="N114" s="254"/>
      <c r="O114" s="18" t="str">
        <f>AA112</f>
        <v/>
      </c>
      <c r="P114" s="28" t="s">
        <v>18</v>
      </c>
      <c r="Q114" s="19" t="str">
        <f>Y112</f>
        <v/>
      </c>
      <c r="R114" s="253" t="str">
        <f>IF(OR(T114="",V114=""),IF(T114&gt;V114,"〇",IF(T114&lt;V114,"●",IF(T114=V114,"△"))))</f>
        <v>△</v>
      </c>
      <c r="S114" s="254"/>
      <c r="T114" s="18" t="str">
        <f>AA113</f>
        <v/>
      </c>
      <c r="U114" s="28" t="s">
        <v>18</v>
      </c>
      <c r="V114" s="19" t="str">
        <f>Y113</f>
        <v/>
      </c>
      <c r="W114" s="8"/>
      <c r="X114" s="9"/>
      <c r="Y114" s="9"/>
      <c r="Z114" s="9"/>
      <c r="AA114" s="10"/>
      <c r="AB114" s="253" t="str">
        <f>IF(OR(AD114="",AF114=""),IF(AD114&gt;AF114,"〇",IF(AD114&lt;AF114,"●",IF(AD114=AF114,"△"))))</f>
        <v>△</v>
      </c>
      <c r="AC114" s="254"/>
      <c r="AD114" s="18" t="str">
        <f>R100</f>
        <v/>
      </c>
      <c r="AE114" s="28" t="s">
        <v>18</v>
      </c>
      <c r="AF114" s="19" t="str">
        <f>W100</f>
        <v/>
      </c>
      <c r="AG114" s="204">
        <f t="shared" si="60"/>
        <v>3</v>
      </c>
      <c r="AH114" s="204"/>
      <c r="AI114" s="300">
        <f t="shared" si="61"/>
        <v>0</v>
      </c>
      <c r="AJ114" s="204"/>
      <c r="AK114" s="300">
        <f t="shared" si="62"/>
        <v>0</v>
      </c>
      <c r="AL114" s="204"/>
      <c r="AM114" s="204">
        <f t="shared" si="63"/>
        <v>1</v>
      </c>
      <c r="AN114" s="241"/>
      <c r="AO114" s="3">
        <f>AG114*10000+AI114*1000+AK114*100</f>
        <v>30000</v>
      </c>
    </row>
    <row r="115" spans="2:41" ht="24" customHeight="1" thickBot="1">
      <c r="B115" s="174">
        <v>4</v>
      </c>
      <c r="C115" s="175"/>
      <c r="D115" s="181" t="e">
        <f>VLOOKUP(B115,'５月２２日'!#REF!,1*$AQ$1+1,FALSE)</f>
        <v>#REF!</v>
      </c>
      <c r="E115" s="181"/>
      <c r="F115" s="181"/>
      <c r="G115" s="181"/>
      <c r="H115" s="181"/>
      <c r="I115" s="181"/>
      <c r="J115" s="181"/>
      <c r="K115" s="181"/>
      <c r="L115" s="181"/>
      <c r="M115" s="273" t="str">
        <f>IF(OR(O115="",Q115=""),IF(O115&gt;Q115,"〇",IF(O115&lt;Q115,"●",IF(O115=Q115,"△"))))</f>
        <v>△</v>
      </c>
      <c r="N115" s="277"/>
      <c r="O115" s="34" t="str">
        <f>AF112</f>
        <v/>
      </c>
      <c r="P115" s="35" t="s">
        <v>18</v>
      </c>
      <c r="Q115" s="36" t="str">
        <f>AD112</f>
        <v/>
      </c>
      <c r="R115" s="273" t="str">
        <f>IF(OR(T115="",V115=""),IF(T115&gt;V115,"〇",IF(T115&lt;V115,"●",IF(T115=V115,"△"))))</f>
        <v>△</v>
      </c>
      <c r="S115" s="277"/>
      <c r="T115" s="34" t="str">
        <f>AF114</f>
        <v/>
      </c>
      <c r="U115" s="35" t="s">
        <v>18</v>
      </c>
      <c r="V115" s="36" t="str">
        <f>AD113</f>
        <v/>
      </c>
      <c r="W115" s="273" t="str">
        <f>IF(OR(Y115="",AA115=""),IF(Y115&gt;AA115,"〇",IF(Y115&lt;AA115,"●",IF(Y115=AA115,"△"))))</f>
        <v>△</v>
      </c>
      <c r="X115" s="277"/>
      <c r="Y115" s="34" t="str">
        <f>AF114</f>
        <v/>
      </c>
      <c r="Z115" s="35" t="s">
        <v>18</v>
      </c>
      <c r="AA115" s="36" t="str">
        <f>AD114</f>
        <v/>
      </c>
      <c r="AB115" s="37"/>
      <c r="AC115" s="38"/>
      <c r="AD115" s="38"/>
      <c r="AE115" s="38"/>
      <c r="AF115" s="39"/>
      <c r="AG115" s="218">
        <f t="shared" si="60"/>
        <v>3</v>
      </c>
      <c r="AH115" s="218"/>
      <c r="AI115" s="272">
        <f t="shared" si="61"/>
        <v>0</v>
      </c>
      <c r="AJ115" s="218"/>
      <c r="AK115" s="272">
        <f t="shared" si="62"/>
        <v>0</v>
      </c>
      <c r="AL115" s="218"/>
      <c r="AM115" s="218">
        <f t="shared" si="63"/>
        <v>1</v>
      </c>
      <c r="AN115" s="243"/>
      <c r="AO115" s="3">
        <f>AG115*10000+AI115*1000+AK115*100</f>
        <v>30000</v>
      </c>
    </row>
    <row r="116" spans="2:41" ht="18" customHeight="1" thickBot="1">
      <c r="B116" s="4"/>
      <c r="C116" s="4"/>
      <c r="AN116" s="4"/>
    </row>
    <row r="117" spans="2:41" ht="24" customHeight="1" thickBot="1">
      <c r="C117" s="192" t="s">
        <v>9</v>
      </c>
      <c r="D117" s="193"/>
      <c r="E117" s="193"/>
      <c r="F117" s="193"/>
      <c r="G117" s="193"/>
      <c r="H117" s="193" t="s">
        <v>6</v>
      </c>
      <c r="I117" s="193"/>
      <c r="J117" s="193"/>
      <c r="K117" s="193"/>
      <c r="L117" s="193"/>
      <c r="M117" s="193"/>
      <c r="N117" s="193"/>
      <c r="O117" s="193"/>
      <c r="P117" s="193"/>
      <c r="Q117" s="193"/>
      <c r="R117" s="193" t="s">
        <v>10</v>
      </c>
      <c r="S117" s="193"/>
      <c r="T117" s="193"/>
      <c r="U117" s="193"/>
      <c r="V117" s="193"/>
      <c r="W117" s="193"/>
      <c r="X117" s="193"/>
      <c r="Y117" s="193"/>
      <c r="Z117" s="193"/>
      <c r="AA117" s="193" t="s">
        <v>11</v>
      </c>
      <c r="AB117" s="193"/>
      <c r="AC117" s="193"/>
      <c r="AD117" s="193" t="s">
        <v>12</v>
      </c>
      <c r="AE117" s="193"/>
      <c r="AF117" s="193"/>
      <c r="AG117" s="193"/>
      <c r="AH117" s="193"/>
      <c r="AI117" s="193"/>
      <c r="AJ117" s="193"/>
      <c r="AK117" s="193"/>
      <c r="AL117" s="193"/>
      <c r="AM117" s="194"/>
      <c r="AN117" s="4"/>
    </row>
    <row r="118" spans="2:41" ht="24" customHeight="1">
      <c r="C118" s="187" t="s">
        <v>13</v>
      </c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  <c r="AA118" s="189"/>
      <c r="AB118" s="189"/>
      <c r="AC118" s="189"/>
      <c r="AD118" s="190"/>
      <c r="AE118" s="190"/>
      <c r="AF118" s="190"/>
      <c r="AG118" s="190"/>
      <c r="AH118" s="190"/>
      <c r="AI118" s="190"/>
      <c r="AJ118" s="190"/>
      <c r="AK118" s="190"/>
      <c r="AL118" s="190"/>
      <c r="AM118" s="191"/>
      <c r="AN118" s="4"/>
    </row>
    <row r="119" spans="2:41" ht="24" customHeight="1">
      <c r="C119" s="296" t="s">
        <v>14</v>
      </c>
      <c r="D119" s="297"/>
      <c r="E119" s="297"/>
      <c r="F119" s="297"/>
      <c r="G119" s="297"/>
      <c r="H119" s="297"/>
      <c r="I119" s="297"/>
      <c r="J119" s="297"/>
      <c r="K119" s="297"/>
      <c r="L119" s="297"/>
      <c r="M119" s="297"/>
      <c r="N119" s="297"/>
      <c r="O119" s="297"/>
      <c r="P119" s="297"/>
      <c r="Q119" s="297"/>
      <c r="R119" s="297"/>
      <c r="S119" s="297"/>
      <c r="T119" s="297"/>
      <c r="U119" s="297"/>
      <c r="V119" s="297"/>
      <c r="W119" s="297"/>
      <c r="X119" s="297"/>
      <c r="Y119" s="297"/>
      <c r="Z119" s="297"/>
      <c r="AA119" s="297"/>
      <c r="AB119" s="297"/>
      <c r="AC119" s="297"/>
      <c r="AD119" s="298"/>
      <c r="AE119" s="298"/>
      <c r="AF119" s="298"/>
      <c r="AG119" s="298"/>
      <c r="AH119" s="298"/>
      <c r="AI119" s="298"/>
      <c r="AJ119" s="298"/>
      <c r="AK119" s="298"/>
      <c r="AL119" s="298"/>
      <c r="AM119" s="299"/>
      <c r="AN119" s="4"/>
    </row>
    <row r="120" spans="2:41" ht="24" customHeight="1" thickBot="1">
      <c r="C120" s="168" t="s">
        <v>14</v>
      </c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  <c r="AA120" s="169"/>
      <c r="AB120" s="169"/>
      <c r="AC120" s="169"/>
      <c r="AD120" s="170"/>
      <c r="AE120" s="170"/>
      <c r="AF120" s="170"/>
      <c r="AG120" s="170"/>
      <c r="AH120" s="170"/>
      <c r="AI120" s="170"/>
      <c r="AJ120" s="170"/>
      <c r="AK120" s="170"/>
      <c r="AL120" s="170"/>
      <c r="AM120" s="171"/>
    </row>
    <row r="121" spans="2:41" ht="18" customHeight="1">
      <c r="B121" s="240" t="s">
        <v>15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240"/>
      <c r="Y121" s="240"/>
      <c r="Z121" s="240"/>
      <c r="AA121" s="240"/>
      <c r="AB121" s="240"/>
      <c r="AC121" s="240"/>
      <c r="AD121" s="240"/>
      <c r="AE121" s="240"/>
      <c r="AF121" s="240"/>
      <c r="AG121" s="240"/>
      <c r="AH121" s="240"/>
      <c r="AI121" s="240"/>
      <c r="AJ121" s="240"/>
      <c r="AK121" s="240"/>
      <c r="AL121" s="240"/>
      <c r="AM121" s="240"/>
      <c r="AN121" s="240"/>
    </row>
    <row r="122" spans="2:41" ht="18" customHeight="1">
      <c r="B122" s="240"/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240"/>
      <c r="Y122" s="240"/>
      <c r="Z122" s="240"/>
      <c r="AA122" s="240"/>
      <c r="AB122" s="240"/>
      <c r="AC122" s="240"/>
      <c r="AD122" s="240"/>
      <c r="AE122" s="240"/>
      <c r="AF122" s="240"/>
      <c r="AG122" s="240"/>
      <c r="AH122" s="240"/>
      <c r="AI122" s="240"/>
      <c r="AJ122" s="240"/>
      <c r="AK122" s="240"/>
      <c r="AL122" s="240"/>
      <c r="AM122" s="240"/>
      <c r="AN122" s="240"/>
    </row>
    <row r="123" spans="2:41" ht="18" customHeight="1">
      <c r="C123" s="233" t="s">
        <v>27</v>
      </c>
      <c r="D123" s="233"/>
      <c r="E123" s="233"/>
      <c r="F123" s="233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</row>
    <row r="124" spans="2:41" ht="24" customHeight="1">
      <c r="C124" s="234" t="s">
        <v>1</v>
      </c>
      <c r="D124" s="234"/>
      <c r="E124" s="234"/>
      <c r="F124" s="234"/>
      <c r="G124" s="247" t="e">
        <f>'５月２２日'!#REF!</f>
        <v>#REF!</v>
      </c>
      <c r="H124" s="247"/>
      <c r="I124" s="247"/>
      <c r="J124" s="247"/>
      <c r="K124" s="247"/>
      <c r="L124" s="247"/>
      <c r="M124" s="247"/>
      <c r="N124" s="247"/>
      <c r="O124" s="234" t="s">
        <v>0</v>
      </c>
      <c r="P124" s="234"/>
      <c r="Q124" s="234"/>
      <c r="R124" s="234"/>
      <c r="S124" s="235" t="e">
        <f>'５月２２日'!#REF!</f>
        <v>#REF!</v>
      </c>
      <c r="T124" s="235"/>
      <c r="U124" s="235"/>
      <c r="V124" s="235"/>
      <c r="W124" s="235"/>
      <c r="X124" s="235"/>
      <c r="Y124" s="235"/>
      <c r="Z124" s="235"/>
      <c r="AA124" s="234" t="s">
        <v>4</v>
      </c>
      <c r="AB124" s="234"/>
      <c r="AC124" s="234"/>
      <c r="AD124" s="234"/>
      <c r="AE124" s="236">
        <f>AE4</f>
        <v>44311</v>
      </c>
      <c r="AF124" s="237"/>
      <c r="AG124" s="237"/>
      <c r="AH124" s="237"/>
      <c r="AI124" s="237"/>
      <c r="AJ124" s="237"/>
      <c r="AK124" s="237"/>
      <c r="AL124" s="238">
        <f>AE124</f>
        <v>44311</v>
      </c>
      <c r="AM124" s="239"/>
    </row>
    <row r="125" spans="2:41" ht="12" customHeight="1">
      <c r="U125" s="6"/>
    </row>
    <row r="126" spans="2:41" ht="18" customHeight="1" thickBot="1">
      <c r="B126" s="4" t="s">
        <v>16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2:41" ht="18" customHeight="1" thickBot="1">
      <c r="B127" s="246"/>
      <c r="C127" s="231"/>
      <c r="D127" s="230" t="s">
        <v>5</v>
      </c>
      <c r="E127" s="230"/>
      <c r="F127" s="230"/>
      <c r="G127" s="231" t="s">
        <v>39</v>
      </c>
      <c r="H127" s="231"/>
      <c r="I127" s="231"/>
      <c r="J127" s="230" t="s">
        <v>6</v>
      </c>
      <c r="K127" s="230"/>
      <c r="L127" s="230"/>
      <c r="M127" s="230"/>
      <c r="N127" s="230"/>
      <c r="O127" s="230"/>
      <c r="P127" s="230"/>
      <c r="Q127" s="230"/>
      <c r="R127" s="230" t="s">
        <v>40</v>
      </c>
      <c r="S127" s="230"/>
      <c r="T127" s="230"/>
      <c r="U127" s="230"/>
      <c r="V127" s="230"/>
      <c r="W127" s="230"/>
      <c r="X127" s="230"/>
      <c r="Y127" s="230" t="s">
        <v>6</v>
      </c>
      <c r="Z127" s="230"/>
      <c r="AA127" s="230"/>
      <c r="AB127" s="230"/>
      <c r="AC127" s="230"/>
      <c r="AD127" s="230"/>
      <c r="AE127" s="230"/>
      <c r="AF127" s="230"/>
      <c r="AG127" s="231" t="s">
        <v>39</v>
      </c>
      <c r="AH127" s="231"/>
      <c r="AI127" s="231"/>
      <c r="AJ127" s="231" t="s">
        <v>7</v>
      </c>
      <c r="AK127" s="231"/>
      <c r="AL127" s="231"/>
      <c r="AM127" s="231"/>
      <c r="AN127" s="232"/>
    </row>
    <row r="128" spans="2:41" ht="18" customHeight="1">
      <c r="B128" s="199">
        <v>1</v>
      </c>
      <c r="C128" s="200"/>
      <c r="D128" s="201">
        <v>0.375</v>
      </c>
      <c r="E128" s="201"/>
      <c r="F128" s="201"/>
      <c r="G128" s="203"/>
      <c r="H128" s="203"/>
      <c r="I128" s="203"/>
      <c r="J128" s="205" t="e">
        <f>D142</f>
        <v>#REF!</v>
      </c>
      <c r="K128" s="206"/>
      <c r="L128" s="206"/>
      <c r="M128" s="206"/>
      <c r="N128" s="206"/>
      <c r="O128" s="206"/>
      <c r="P128" s="206"/>
      <c r="Q128" s="206"/>
      <c r="R128" s="208" t="str">
        <f>IF(OR(T128="",T129=""),"",T128+T129)</f>
        <v/>
      </c>
      <c r="S128" s="209"/>
      <c r="T128" s="20"/>
      <c r="U128" s="21" t="s">
        <v>8</v>
      </c>
      <c r="V128" s="20"/>
      <c r="W128" s="208" t="str">
        <f>IF(OR(V128="",V129=""),"",V128+V129)</f>
        <v/>
      </c>
      <c r="X128" s="208"/>
      <c r="Y128" s="205" t="e">
        <f>D143</f>
        <v>#REF!</v>
      </c>
      <c r="Z128" s="206"/>
      <c r="AA128" s="206"/>
      <c r="AB128" s="206"/>
      <c r="AC128" s="206"/>
      <c r="AD128" s="206"/>
      <c r="AE128" s="206"/>
      <c r="AF128" s="206"/>
      <c r="AG128" s="203"/>
      <c r="AH128" s="203"/>
      <c r="AI128" s="203"/>
      <c r="AJ128" s="294" t="e">
        <f ca="1">DBCS(INDIRECT("組合せタイムスケジュール!d"&amp;(ROW())/2-59))</f>
        <v>#REF!</v>
      </c>
      <c r="AK128" s="294"/>
      <c r="AL128" s="294"/>
      <c r="AM128" s="294"/>
      <c r="AN128" s="295"/>
    </row>
    <row r="129" spans="2:41" ht="18" customHeight="1">
      <c r="B129" s="197"/>
      <c r="C129" s="198"/>
      <c r="D129" s="202"/>
      <c r="E129" s="202"/>
      <c r="F129" s="202"/>
      <c r="G129" s="204"/>
      <c r="H129" s="204"/>
      <c r="I129" s="204"/>
      <c r="J129" s="207"/>
      <c r="K129" s="207"/>
      <c r="L129" s="207"/>
      <c r="M129" s="207"/>
      <c r="N129" s="207"/>
      <c r="O129" s="207"/>
      <c r="P129" s="207"/>
      <c r="Q129" s="207"/>
      <c r="R129" s="210"/>
      <c r="S129" s="210"/>
      <c r="T129" s="22"/>
      <c r="U129" s="23" t="s">
        <v>8</v>
      </c>
      <c r="V129" s="22"/>
      <c r="W129" s="217"/>
      <c r="X129" s="217"/>
      <c r="Y129" s="207"/>
      <c r="Z129" s="207"/>
      <c r="AA129" s="207"/>
      <c r="AB129" s="207"/>
      <c r="AC129" s="207"/>
      <c r="AD129" s="207"/>
      <c r="AE129" s="207"/>
      <c r="AF129" s="207"/>
      <c r="AG129" s="204"/>
      <c r="AH129" s="204"/>
      <c r="AI129" s="204"/>
      <c r="AJ129" s="290"/>
      <c r="AK129" s="290"/>
      <c r="AL129" s="290"/>
      <c r="AM129" s="290"/>
      <c r="AN129" s="291"/>
    </row>
    <row r="130" spans="2:41" ht="18" customHeight="1">
      <c r="B130" s="195">
        <v>2</v>
      </c>
      <c r="C130" s="196"/>
      <c r="D130" s="202">
        <v>0.40277777777777773</v>
      </c>
      <c r="E130" s="202">
        <v>0.4375</v>
      </c>
      <c r="F130" s="202"/>
      <c r="G130" s="204"/>
      <c r="H130" s="204"/>
      <c r="I130" s="204"/>
      <c r="J130" s="215" t="e">
        <f>D144</f>
        <v>#REF!</v>
      </c>
      <c r="K130" s="216"/>
      <c r="L130" s="216"/>
      <c r="M130" s="216"/>
      <c r="N130" s="216"/>
      <c r="O130" s="216"/>
      <c r="P130" s="216"/>
      <c r="Q130" s="216"/>
      <c r="R130" s="217" t="str">
        <f t="shared" ref="R130" si="64">IF(OR(T130="",T131=""),"",T130+T131)</f>
        <v/>
      </c>
      <c r="S130" s="210"/>
      <c r="T130" s="24"/>
      <c r="U130" s="25" t="s">
        <v>8</v>
      </c>
      <c r="V130" s="24"/>
      <c r="W130" s="217" t="str">
        <f t="shared" ref="W130" si="65">IF(OR(V130="",V131=""),"",V130+V131)</f>
        <v/>
      </c>
      <c r="X130" s="217"/>
      <c r="Y130" s="215" t="e">
        <f>D145</f>
        <v>#REF!</v>
      </c>
      <c r="Z130" s="216"/>
      <c r="AA130" s="216"/>
      <c r="AB130" s="216"/>
      <c r="AC130" s="216"/>
      <c r="AD130" s="216"/>
      <c r="AE130" s="216"/>
      <c r="AF130" s="216"/>
      <c r="AG130" s="204"/>
      <c r="AH130" s="204"/>
      <c r="AI130" s="204"/>
      <c r="AJ130" s="290" t="e">
        <f ca="1">DBCS(INDIRECT("組合せタイムスケジュール!d"&amp;(ROW())/2-59))</f>
        <v>#REF!</v>
      </c>
      <c r="AK130" s="290"/>
      <c r="AL130" s="290"/>
      <c r="AM130" s="290"/>
      <c r="AN130" s="291"/>
    </row>
    <row r="131" spans="2:41" ht="18" customHeight="1">
      <c r="B131" s="197"/>
      <c r="C131" s="198"/>
      <c r="D131" s="202"/>
      <c r="E131" s="202"/>
      <c r="F131" s="202"/>
      <c r="G131" s="204"/>
      <c r="H131" s="204"/>
      <c r="I131" s="204"/>
      <c r="J131" s="207"/>
      <c r="K131" s="207"/>
      <c r="L131" s="207"/>
      <c r="M131" s="207"/>
      <c r="N131" s="207"/>
      <c r="O131" s="207"/>
      <c r="P131" s="207"/>
      <c r="Q131" s="207"/>
      <c r="R131" s="210"/>
      <c r="S131" s="210"/>
      <c r="T131" s="22"/>
      <c r="U131" s="23" t="s">
        <v>8</v>
      </c>
      <c r="V131" s="22"/>
      <c r="W131" s="217"/>
      <c r="X131" s="217"/>
      <c r="Y131" s="207"/>
      <c r="Z131" s="207"/>
      <c r="AA131" s="207"/>
      <c r="AB131" s="207"/>
      <c r="AC131" s="207"/>
      <c r="AD131" s="207"/>
      <c r="AE131" s="207"/>
      <c r="AF131" s="207"/>
      <c r="AG131" s="204"/>
      <c r="AH131" s="204"/>
      <c r="AI131" s="204"/>
      <c r="AJ131" s="290"/>
      <c r="AK131" s="290"/>
      <c r="AL131" s="290"/>
      <c r="AM131" s="290"/>
      <c r="AN131" s="291"/>
    </row>
    <row r="132" spans="2:41" ht="18" customHeight="1">
      <c r="B132" s="195">
        <v>3</v>
      </c>
      <c r="C132" s="196"/>
      <c r="D132" s="202">
        <v>0.44444444444444442</v>
      </c>
      <c r="E132" s="202"/>
      <c r="F132" s="202"/>
      <c r="G132" s="204"/>
      <c r="H132" s="204"/>
      <c r="I132" s="204"/>
      <c r="J132" s="215" t="e">
        <f>D144</f>
        <v>#REF!</v>
      </c>
      <c r="K132" s="216"/>
      <c r="L132" s="216"/>
      <c r="M132" s="216"/>
      <c r="N132" s="216"/>
      <c r="O132" s="216"/>
      <c r="P132" s="216"/>
      <c r="Q132" s="216"/>
      <c r="R132" s="217" t="str">
        <f t="shared" ref="R132" si="66">IF(OR(T132="",T133=""),"",T132+T133)</f>
        <v/>
      </c>
      <c r="S132" s="210"/>
      <c r="T132" s="24"/>
      <c r="U132" s="25" t="s">
        <v>8</v>
      </c>
      <c r="V132" s="24"/>
      <c r="W132" s="217" t="str">
        <f t="shared" ref="W132" si="67">IF(OR(V132="",V133=""),"",V132+V133)</f>
        <v/>
      </c>
      <c r="X132" s="217"/>
      <c r="Y132" s="215" t="e">
        <f>D143</f>
        <v>#REF!</v>
      </c>
      <c r="Z132" s="216"/>
      <c r="AA132" s="216"/>
      <c r="AB132" s="216"/>
      <c r="AC132" s="216"/>
      <c r="AD132" s="216"/>
      <c r="AE132" s="216"/>
      <c r="AF132" s="216"/>
      <c r="AG132" s="204"/>
      <c r="AH132" s="204"/>
      <c r="AI132" s="204"/>
      <c r="AJ132" s="290" t="e">
        <f ca="1">DBCS(INDIRECT("組合せタイムスケジュール!d"&amp;(ROW())/2-59))</f>
        <v>#REF!</v>
      </c>
      <c r="AK132" s="290"/>
      <c r="AL132" s="290"/>
      <c r="AM132" s="290"/>
      <c r="AN132" s="291"/>
    </row>
    <row r="133" spans="2:41" ht="18" customHeight="1">
      <c r="B133" s="197"/>
      <c r="C133" s="198"/>
      <c r="D133" s="202"/>
      <c r="E133" s="202"/>
      <c r="F133" s="202"/>
      <c r="G133" s="204"/>
      <c r="H133" s="204"/>
      <c r="I133" s="204"/>
      <c r="J133" s="207"/>
      <c r="K133" s="207"/>
      <c r="L133" s="207"/>
      <c r="M133" s="207"/>
      <c r="N133" s="207"/>
      <c r="O133" s="207"/>
      <c r="P133" s="207"/>
      <c r="Q133" s="207"/>
      <c r="R133" s="210"/>
      <c r="S133" s="210"/>
      <c r="T133" s="22"/>
      <c r="U133" s="23" t="s">
        <v>8</v>
      </c>
      <c r="V133" s="22"/>
      <c r="W133" s="217"/>
      <c r="X133" s="217"/>
      <c r="Y133" s="207"/>
      <c r="Z133" s="207"/>
      <c r="AA133" s="207"/>
      <c r="AB133" s="207"/>
      <c r="AC133" s="207"/>
      <c r="AD133" s="207"/>
      <c r="AE133" s="207"/>
      <c r="AF133" s="207"/>
      <c r="AG133" s="204"/>
      <c r="AH133" s="204"/>
      <c r="AI133" s="204"/>
      <c r="AJ133" s="290"/>
      <c r="AK133" s="290"/>
      <c r="AL133" s="290"/>
      <c r="AM133" s="290"/>
      <c r="AN133" s="291"/>
    </row>
    <row r="134" spans="2:41" ht="18" customHeight="1">
      <c r="B134" s="195">
        <v>4</v>
      </c>
      <c r="C134" s="196"/>
      <c r="D134" s="202">
        <v>0.47222222222222227</v>
      </c>
      <c r="E134" s="202">
        <v>0.4375</v>
      </c>
      <c r="F134" s="202"/>
      <c r="G134" s="204"/>
      <c r="H134" s="204"/>
      <c r="I134" s="204"/>
      <c r="J134" s="215" t="e">
        <f>D142</f>
        <v>#REF!</v>
      </c>
      <c r="K134" s="216"/>
      <c r="L134" s="216"/>
      <c r="M134" s="216"/>
      <c r="N134" s="216"/>
      <c r="O134" s="216"/>
      <c r="P134" s="216"/>
      <c r="Q134" s="216"/>
      <c r="R134" s="217" t="str">
        <f t="shared" ref="R134" si="68">IF(OR(T134="",T135=""),"",T134+T135)</f>
        <v/>
      </c>
      <c r="S134" s="210"/>
      <c r="T134" s="24"/>
      <c r="U134" s="25" t="s">
        <v>8</v>
      </c>
      <c r="V134" s="24"/>
      <c r="W134" s="217" t="str">
        <f t="shared" ref="W134" si="69">IF(OR(V134="",V135=""),"",V134+V135)</f>
        <v/>
      </c>
      <c r="X134" s="217"/>
      <c r="Y134" s="215" t="e">
        <f>D145</f>
        <v>#REF!</v>
      </c>
      <c r="Z134" s="216"/>
      <c r="AA134" s="216"/>
      <c r="AB134" s="216"/>
      <c r="AC134" s="216"/>
      <c r="AD134" s="216"/>
      <c r="AE134" s="216"/>
      <c r="AF134" s="216"/>
      <c r="AG134" s="204"/>
      <c r="AH134" s="204"/>
      <c r="AI134" s="204"/>
      <c r="AJ134" s="290" t="e">
        <f ca="1">DBCS(INDIRECT("組合せタイムスケジュール!d"&amp;(ROW())/2-59))</f>
        <v>#REF!</v>
      </c>
      <c r="AK134" s="290"/>
      <c r="AL134" s="290"/>
      <c r="AM134" s="290"/>
      <c r="AN134" s="291"/>
    </row>
    <row r="135" spans="2:41" ht="18" customHeight="1">
      <c r="B135" s="197"/>
      <c r="C135" s="198"/>
      <c r="D135" s="202"/>
      <c r="E135" s="202"/>
      <c r="F135" s="202"/>
      <c r="G135" s="204"/>
      <c r="H135" s="204"/>
      <c r="I135" s="204"/>
      <c r="J135" s="207"/>
      <c r="K135" s="207"/>
      <c r="L135" s="207"/>
      <c r="M135" s="207"/>
      <c r="N135" s="207"/>
      <c r="O135" s="207"/>
      <c r="P135" s="207"/>
      <c r="Q135" s="207"/>
      <c r="R135" s="210"/>
      <c r="S135" s="210"/>
      <c r="T135" s="22"/>
      <c r="U135" s="23" t="s">
        <v>8</v>
      </c>
      <c r="V135" s="22"/>
      <c r="W135" s="217"/>
      <c r="X135" s="217"/>
      <c r="Y135" s="207"/>
      <c r="Z135" s="207"/>
      <c r="AA135" s="207"/>
      <c r="AB135" s="207"/>
      <c r="AC135" s="207"/>
      <c r="AD135" s="207"/>
      <c r="AE135" s="207"/>
      <c r="AF135" s="207"/>
      <c r="AG135" s="204"/>
      <c r="AH135" s="204"/>
      <c r="AI135" s="204"/>
      <c r="AJ135" s="290"/>
      <c r="AK135" s="290"/>
      <c r="AL135" s="290"/>
      <c r="AM135" s="290"/>
      <c r="AN135" s="291"/>
    </row>
    <row r="136" spans="2:41" ht="18" customHeight="1">
      <c r="B136" s="195">
        <v>5</v>
      </c>
      <c r="C136" s="196"/>
      <c r="D136" s="202">
        <v>0.51388888888888895</v>
      </c>
      <c r="E136" s="202">
        <v>0.4375</v>
      </c>
      <c r="F136" s="202"/>
      <c r="G136" s="204"/>
      <c r="H136" s="204"/>
      <c r="I136" s="204"/>
      <c r="J136" s="215" t="e">
        <f>D142</f>
        <v>#REF!</v>
      </c>
      <c r="K136" s="216"/>
      <c r="L136" s="216"/>
      <c r="M136" s="216"/>
      <c r="N136" s="216"/>
      <c r="O136" s="216"/>
      <c r="P136" s="216"/>
      <c r="Q136" s="216"/>
      <c r="R136" s="217" t="str">
        <f t="shared" ref="R136" si="70">IF(OR(T136="",T137=""),"",T136+T137)</f>
        <v/>
      </c>
      <c r="S136" s="210"/>
      <c r="T136" s="24"/>
      <c r="U136" s="25" t="s">
        <v>8</v>
      </c>
      <c r="V136" s="24"/>
      <c r="W136" s="217" t="str">
        <f t="shared" ref="W136" si="71">IF(OR(V136="",V137=""),"",V136+V137)</f>
        <v/>
      </c>
      <c r="X136" s="217"/>
      <c r="Y136" s="215" t="e">
        <f>D144</f>
        <v>#REF!</v>
      </c>
      <c r="Z136" s="216"/>
      <c r="AA136" s="216"/>
      <c r="AB136" s="216"/>
      <c r="AC136" s="216"/>
      <c r="AD136" s="216"/>
      <c r="AE136" s="216"/>
      <c r="AF136" s="216"/>
      <c r="AG136" s="204"/>
      <c r="AH136" s="204"/>
      <c r="AI136" s="204"/>
      <c r="AJ136" s="290" t="e">
        <f ca="1">DBCS(INDIRECT("組合せタイムスケジュール!d"&amp;(ROW())/2-59))</f>
        <v>#REF!</v>
      </c>
      <c r="AK136" s="290"/>
      <c r="AL136" s="290"/>
      <c r="AM136" s="290"/>
      <c r="AN136" s="291"/>
    </row>
    <row r="137" spans="2:41" ht="18" customHeight="1">
      <c r="B137" s="197"/>
      <c r="C137" s="198"/>
      <c r="D137" s="202"/>
      <c r="E137" s="202"/>
      <c r="F137" s="202"/>
      <c r="G137" s="204"/>
      <c r="H137" s="204"/>
      <c r="I137" s="204"/>
      <c r="J137" s="207"/>
      <c r="K137" s="207"/>
      <c r="L137" s="207"/>
      <c r="M137" s="207"/>
      <c r="N137" s="207"/>
      <c r="O137" s="207"/>
      <c r="P137" s="207"/>
      <c r="Q137" s="207"/>
      <c r="R137" s="210"/>
      <c r="S137" s="210"/>
      <c r="T137" s="22"/>
      <c r="U137" s="23" t="s">
        <v>8</v>
      </c>
      <c r="V137" s="22"/>
      <c r="W137" s="217"/>
      <c r="X137" s="217"/>
      <c r="Y137" s="207"/>
      <c r="Z137" s="207"/>
      <c r="AA137" s="207"/>
      <c r="AB137" s="207"/>
      <c r="AC137" s="207"/>
      <c r="AD137" s="207"/>
      <c r="AE137" s="207"/>
      <c r="AF137" s="207"/>
      <c r="AG137" s="204"/>
      <c r="AH137" s="204"/>
      <c r="AI137" s="204"/>
      <c r="AJ137" s="290"/>
      <c r="AK137" s="290"/>
      <c r="AL137" s="290"/>
      <c r="AM137" s="290"/>
      <c r="AN137" s="291"/>
    </row>
    <row r="138" spans="2:41" ht="18" customHeight="1">
      <c r="B138" s="195">
        <v>6</v>
      </c>
      <c r="C138" s="196"/>
      <c r="D138" s="202">
        <v>0.54166666666666663</v>
      </c>
      <c r="E138" s="202">
        <v>0.4375</v>
      </c>
      <c r="F138" s="202"/>
      <c r="G138" s="204"/>
      <c r="H138" s="204"/>
      <c r="I138" s="204"/>
      <c r="J138" s="215" t="e">
        <f>D143</f>
        <v>#REF!</v>
      </c>
      <c r="K138" s="216"/>
      <c r="L138" s="216"/>
      <c r="M138" s="216"/>
      <c r="N138" s="216"/>
      <c r="O138" s="216"/>
      <c r="P138" s="216"/>
      <c r="Q138" s="216"/>
      <c r="R138" s="217" t="str">
        <f t="shared" ref="R138" si="72">IF(OR(T138="",T139=""),"",T138+T139)</f>
        <v/>
      </c>
      <c r="S138" s="210"/>
      <c r="T138" s="24"/>
      <c r="U138" s="25" t="s">
        <v>8</v>
      </c>
      <c r="V138" s="24"/>
      <c r="W138" s="217" t="str">
        <f t="shared" ref="W138" si="73">IF(OR(V138="",V139=""),"",V138+V139)</f>
        <v/>
      </c>
      <c r="X138" s="217"/>
      <c r="Y138" s="215" t="e">
        <f>D145</f>
        <v>#REF!</v>
      </c>
      <c r="Z138" s="216"/>
      <c r="AA138" s="216"/>
      <c r="AB138" s="216"/>
      <c r="AC138" s="216"/>
      <c r="AD138" s="216"/>
      <c r="AE138" s="216"/>
      <c r="AF138" s="216"/>
      <c r="AG138" s="204"/>
      <c r="AH138" s="204"/>
      <c r="AI138" s="204"/>
      <c r="AJ138" s="290" t="e">
        <f ca="1">DBCS(INDIRECT("組合せタイムスケジュール!d"&amp;(ROW())/2-59))</f>
        <v>#REF!</v>
      </c>
      <c r="AK138" s="290"/>
      <c r="AL138" s="290"/>
      <c r="AM138" s="290"/>
      <c r="AN138" s="291"/>
    </row>
    <row r="139" spans="2:41" ht="18" customHeight="1" thickBot="1">
      <c r="B139" s="213"/>
      <c r="C139" s="214"/>
      <c r="D139" s="221"/>
      <c r="E139" s="221"/>
      <c r="F139" s="221"/>
      <c r="G139" s="218"/>
      <c r="H139" s="218"/>
      <c r="I139" s="218"/>
      <c r="J139" s="222"/>
      <c r="K139" s="222"/>
      <c r="L139" s="222"/>
      <c r="M139" s="222"/>
      <c r="N139" s="222"/>
      <c r="O139" s="222"/>
      <c r="P139" s="222"/>
      <c r="Q139" s="222"/>
      <c r="R139" s="223"/>
      <c r="S139" s="223"/>
      <c r="T139" s="26"/>
      <c r="U139" s="27" t="s">
        <v>8</v>
      </c>
      <c r="V139" s="26"/>
      <c r="W139" s="224"/>
      <c r="X139" s="224"/>
      <c r="Y139" s="222"/>
      <c r="Z139" s="222"/>
      <c r="AA139" s="222"/>
      <c r="AB139" s="222"/>
      <c r="AC139" s="222"/>
      <c r="AD139" s="222"/>
      <c r="AE139" s="222"/>
      <c r="AF139" s="222"/>
      <c r="AG139" s="218"/>
      <c r="AH139" s="218"/>
      <c r="AI139" s="218"/>
      <c r="AJ139" s="292"/>
      <c r="AK139" s="292"/>
      <c r="AL139" s="292"/>
      <c r="AM139" s="292"/>
      <c r="AN139" s="293"/>
    </row>
    <row r="140" spans="2:41" ht="18" customHeight="1" thickBot="1">
      <c r="D140" s="4"/>
      <c r="E140" s="4"/>
    </row>
    <row r="141" spans="2:41" ht="24" customHeight="1" thickBot="1">
      <c r="B141" s="269" t="s">
        <v>27</v>
      </c>
      <c r="C141" s="270"/>
      <c r="D141" s="270"/>
      <c r="E141" s="270"/>
      <c r="F141" s="270"/>
      <c r="G141" s="270"/>
      <c r="H141" s="270"/>
      <c r="I141" s="270"/>
      <c r="J141" s="270"/>
      <c r="K141" s="270"/>
      <c r="L141" s="271"/>
      <c r="M141" s="225" t="e">
        <f>D142</f>
        <v>#REF!</v>
      </c>
      <c r="N141" s="225"/>
      <c r="O141" s="225"/>
      <c r="P141" s="225"/>
      <c r="Q141" s="225"/>
      <c r="R141" s="225" t="e">
        <f>D143</f>
        <v>#REF!</v>
      </c>
      <c r="S141" s="225"/>
      <c r="T141" s="225"/>
      <c r="U141" s="225"/>
      <c r="V141" s="225"/>
      <c r="W141" s="225" t="e">
        <f>D144</f>
        <v>#REF!</v>
      </c>
      <c r="X141" s="225"/>
      <c r="Y141" s="225"/>
      <c r="Z141" s="225"/>
      <c r="AA141" s="225"/>
      <c r="AB141" s="225" t="e">
        <f>D145</f>
        <v>#REF!</v>
      </c>
      <c r="AC141" s="225"/>
      <c r="AD141" s="225"/>
      <c r="AE141" s="225"/>
      <c r="AF141" s="225"/>
      <c r="AG141" s="244" t="s">
        <v>19</v>
      </c>
      <c r="AH141" s="244"/>
      <c r="AI141" s="244" t="s">
        <v>21</v>
      </c>
      <c r="AJ141" s="244"/>
      <c r="AK141" s="244" t="s">
        <v>20</v>
      </c>
      <c r="AL141" s="244"/>
      <c r="AM141" s="244" t="s">
        <v>22</v>
      </c>
      <c r="AN141" s="245"/>
    </row>
    <row r="142" spans="2:41" ht="24" customHeight="1">
      <c r="B142" s="316">
        <v>1</v>
      </c>
      <c r="C142" s="317"/>
      <c r="D142" s="350" t="e">
        <f>VLOOKUP(B142,'５月２２日'!#REF!,1*$AQ$1+1,FALSE)</f>
        <v>#REF!</v>
      </c>
      <c r="E142" s="350"/>
      <c r="F142" s="350"/>
      <c r="G142" s="350"/>
      <c r="H142" s="350"/>
      <c r="I142" s="350"/>
      <c r="J142" s="350"/>
      <c r="K142" s="350"/>
      <c r="L142" s="350"/>
      <c r="M142" s="47"/>
      <c r="N142" s="48"/>
      <c r="O142" s="48"/>
      <c r="P142" s="49"/>
      <c r="Q142" s="50"/>
      <c r="R142" s="318" t="str">
        <f>IF(OR(T142="",V142=""),IF(T142&gt;V142,"〇",IF(T142&lt;V142,"●",IF(T142=V142,"△"))))</f>
        <v>△</v>
      </c>
      <c r="S142" s="319"/>
      <c r="T142" s="51" t="str">
        <f>R128</f>
        <v/>
      </c>
      <c r="U142" s="52" t="s">
        <v>18</v>
      </c>
      <c r="V142" s="53" t="str">
        <f>W128</f>
        <v/>
      </c>
      <c r="W142" s="318" t="str">
        <f>IF(OR(Y142="",AA142=""),IF(Y142&gt;AA142,"〇",IF(Y142&lt;AA142,"●",IF(Y142=AA142,"△"))))</f>
        <v>△</v>
      </c>
      <c r="X142" s="319"/>
      <c r="Y142" s="51" t="str">
        <f>R136</f>
        <v/>
      </c>
      <c r="Z142" s="52" t="s">
        <v>18</v>
      </c>
      <c r="AA142" s="53" t="str">
        <f>W136</f>
        <v/>
      </c>
      <c r="AB142" s="318" t="str">
        <f>IF(OR(AD142="",AF142=""),IF(AD142&gt;AF142,"〇",IF(AD142&lt;AF142,"●",IF(AD142=AF142,"△"))))</f>
        <v>△</v>
      </c>
      <c r="AC142" s="319"/>
      <c r="AD142" s="51" t="str">
        <f>R134</f>
        <v/>
      </c>
      <c r="AE142" s="52" t="s">
        <v>18</v>
      </c>
      <c r="AF142" s="53" t="str">
        <f>W134</f>
        <v/>
      </c>
      <c r="AG142" s="203">
        <f>COUNTIF(M142:AF142,"〇")*3+COUNTIF(M142:AF142,"△")</f>
        <v>3</v>
      </c>
      <c r="AH142" s="203"/>
      <c r="AI142" s="320">
        <f>SUM(O142,T142,Y142,AD142)-SUM(Q142,V142,AA142,AF142)</f>
        <v>0</v>
      </c>
      <c r="AJ142" s="203"/>
      <c r="AK142" s="320">
        <f>SUM(O142,T142,Y142,AD142)</f>
        <v>0</v>
      </c>
      <c r="AL142" s="203"/>
      <c r="AM142" s="203">
        <f>RANK(AO142,$AO$142:$AO$145)</f>
        <v>1</v>
      </c>
      <c r="AN142" s="314"/>
      <c r="AO142" s="3">
        <f>AG142*10000+AI142*1000+AK142*100</f>
        <v>30000</v>
      </c>
    </row>
    <row r="143" spans="2:41" ht="24" customHeight="1">
      <c r="B143" s="185">
        <v>2</v>
      </c>
      <c r="C143" s="186"/>
      <c r="D143" s="301" t="e">
        <f>VLOOKUP(B143,'５月２２日'!#REF!,1*$AQ$1+1,FALSE)</f>
        <v>#REF!</v>
      </c>
      <c r="E143" s="301"/>
      <c r="F143" s="301"/>
      <c r="G143" s="301"/>
      <c r="H143" s="301"/>
      <c r="I143" s="301"/>
      <c r="J143" s="301"/>
      <c r="K143" s="301"/>
      <c r="L143" s="301"/>
      <c r="M143" s="253" t="str">
        <f>IF(OR(O143="",Q143=""),IF(O143&gt;Q143,"〇",IF(O143&lt;Q143,"●",IF(O143=Q143,"△"))))</f>
        <v>△</v>
      </c>
      <c r="N143" s="254"/>
      <c r="O143" s="18" t="str">
        <f>V142</f>
        <v/>
      </c>
      <c r="P143" s="28" t="s">
        <v>18</v>
      </c>
      <c r="Q143" s="19" t="str">
        <f>T142</f>
        <v/>
      </c>
      <c r="R143" s="8"/>
      <c r="S143" s="9"/>
      <c r="T143" s="9"/>
      <c r="U143" s="9"/>
      <c r="V143" s="10"/>
      <c r="W143" s="253" t="str">
        <f>IF(OR(Y143="",AA143=""),IF(Y143&gt;AA143,"〇",IF(Y143&lt;AA143,"●",IF(Y143=AA143,"△"))))</f>
        <v>△</v>
      </c>
      <c r="X143" s="254"/>
      <c r="Y143" s="18" t="str">
        <f>W132</f>
        <v/>
      </c>
      <c r="Z143" s="28" t="s">
        <v>18</v>
      </c>
      <c r="AA143" s="19" t="str">
        <f>R132</f>
        <v/>
      </c>
      <c r="AB143" s="253" t="str">
        <f>IF(OR(AD143="",AF143=""),IF(AD143&gt;AF143,"〇",IF(AD143&lt;AF143,"●",IF(AD143=AF143,"△"))))</f>
        <v>△</v>
      </c>
      <c r="AC143" s="254"/>
      <c r="AD143" s="18" t="str">
        <f>R138</f>
        <v/>
      </c>
      <c r="AE143" s="28" t="s">
        <v>18</v>
      </c>
      <c r="AF143" s="19" t="str">
        <f>W138</f>
        <v/>
      </c>
      <c r="AG143" s="204">
        <f t="shared" ref="AG143:AG145" si="74">COUNTIF(M143:AF143,"〇")*3+COUNTIF(M143:AF143,"△")</f>
        <v>3</v>
      </c>
      <c r="AH143" s="204"/>
      <c r="AI143" s="300">
        <f t="shared" ref="AI143:AI145" si="75">SUM(O143,T143,Y143,AD143)-SUM(Q143,V143,AA143,AF143)</f>
        <v>0</v>
      </c>
      <c r="AJ143" s="204"/>
      <c r="AK143" s="300">
        <f t="shared" ref="AK143:AK145" si="76">SUM(O143,T143,Y143,AD143)</f>
        <v>0</v>
      </c>
      <c r="AL143" s="204"/>
      <c r="AM143" s="204">
        <f t="shared" ref="AM143:AM145" si="77">RANK(AO143,$AO$142:$AO$145)</f>
        <v>1</v>
      </c>
      <c r="AN143" s="241"/>
      <c r="AO143" s="3">
        <f>AG143*10000+AI143*1000+AK143*100</f>
        <v>30000</v>
      </c>
    </row>
    <row r="144" spans="2:41" ht="24" customHeight="1">
      <c r="B144" s="185">
        <v>3</v>
      </c>
      <c r="C144" s="186"/>
      <c r="D144" s="301" t="e">
        <f>VLOOKUP(B144,'５月２２日'!#REF!,1*$AQ$1+1,FALSE)</f>
        <v>#REF!</v>
      </c>
      <c r="E144" s="301"/>
      <c r="F144" s="301"/>
      <c r="G144" s="301"/>
      <c r="H144" s="301"/>
      <c r="I144" s="301"/>
      <c r="J144" s="301"/>
      <c r="K144" s="301"/>
      <c r="L144" s="301"/>
      <c r="M144" s="253" t="str">
        <f>IF(OR(O144="",Q144=""),IF(O144&gt;Q144,"〇",IF(O144&lt;Q144,"●",IF(O144=Q144,"△"))))</f>
        <v>△</v>
      </c>
      <c r="N144" s="254"/>
      <c r="O144" s="18" t="str">
        <f>AA142</f>
        <v/>
      </c>
      <c r="P144" s="28" t="s">
        <v>18</v>
      </c>
      <c r="Q144" s="19" t="str">
        <f>Y142</f>
        <v/>
      </c>
      <c r="R144" s="253" t="str">
        <f>IF(OR(T144="",V144=""),IF(T144&gt;V144,"〇",IF(T144&lt;V144,"●",IF(T144=V144,"△"))))</f>
        <v>△</v>
      </c>
      <c r="S144" s="254"/>
      <c r="T144" s="18" t="str">
        <f>AA143</f>
        <v/>
      </c>
      <c r="U144" s="28" t="s">
        <v>18</v>
      </c>
      <c r="V144" s="19" t="str">
        <f>Y143</f>
        <v/>
      </c>
      <c r="W144" s="8"/>
      <c r="X144" s="9"/>
      <c r="Y144" s="9"/>
      <c r="Z144" s="9"/>
      <c r="AA144" s="10"/>
      <c r="AB144" s="253" t="str">
        <f>IF(OR(AD144="",AF144=""),IF(AD144&gt;AF144,"〇",IF(AD144&lt;AF144,"●",IF(AD144=AF144,"△"))))</f>
        <v>△</v>
      </c>
      <c r="AC144" s="254"/>
      <c r="AD144" s="18" t="str">
        <f>R130</f>
        <v/>
      </c>
      <c r="AE144" s="28" t="s">
        <v>18</v>
      </c>
      <c r="AF144" s="19" t="str">
        <f>W130</f>
        <v/>
      </c>
      <c r="AG144" s="204">
        <f t="shared" si="74"/>
        <v>3</v>
      </c>
      <c r="AH144" s="204"/>
      <c r="AI144" s="300">
        <f t="shared" si="75"/>
        <v>0</v>
      </c>
      <c r="AJ144" s="204"/>
      <c r="AK144" s="300">
        <f t="shared" si="76"/>
        <v>0</v>
      </c>
      <c r="AL144" s="204"/>
      <c r="AM144" s="204">
        <f t="shared" si="77"/>
        <v>1</v>
      </c>
      <c r="AN144" s="241"/>
      <c r="AO144" s="3">
        <f>AG144*10000+AI144*1000+AK144*100</f>
        <v>30000</v>
      </c>
    </row>
    <row r="145" spans="2:41" ht="24" customHeight="1" thickBot="1">
      <c r="B145" s="174">
        <v>4</v>
      </c>
      <c r="C145" s="175"/>
      <c r="D145" s="181" t="e">
        <f>VLOOKUP(B145,'５月２２日'!#REF!,1*$AQ$1+1,FALSE)</f>
        <v>#REF!</v>
      </c>
      <c r="E145" s="181"/>
      <c r="F145" s="181"/>
      <c r="G145" s="181"/>
      <c r="H145" s="181"/>
      <c r="I145" s="181"/>
      <c r="J145" s="181"/>
      <c r="K145" s="181"/>
      <c r="L145" s="181"/>
      <c r="M145" s="273" t="str">
        <f>IF(OR(O145="",Q145=""),IF(O145&gt;Q145,"〇",IF(O145&lt;Q145,"●",IF(O145=Q145,"△"))))</f>
        <v>△</v>
      </c>
      <c r="N145" s="277"/>
      <c r="O145" s="34" t="str">
        <f>AF142</f>
        <v/>
      </c>
      <c r="P145" s="35" t="s">
        <v>18</v>
      </c>
      <c r="Q145" s="36" t="str">
        <f>AD142</f>
        <v/>
      </c>
      <c r="R145" s="273" t="str">
        <f>IF(OR(T145="",V145=""),IF(T145&gt;V145,"〇",IF(T145&lt;V145,"●",IF(T145=V145,"△"))))</f>
        <v>△</v>
      </c>
      <c r="S145" s="277"/>
      <c r="T145" s="34" t="str">
        <f>AF144</f>
        <v/>
      </c>
      <c r="U145" s="35" t="s">
        <v>18</v>
      </c>
      <c r="V145" s="36" t="str">
        <f>AD143</f>
        <v/>
      </c>
      <c r="W145" s="273" t="str">
        <f>IF(OR(Y145="",AA145=""),IF(Y145&gt;AA145,"〇",IF(Y145&lt;AA145,"●",IF(Y145=AA145,"△"))))</f>
        <v>△</v>
      </c>
      <c r="X145" s="277"/>
      <c r="Y145" s="34" t="str">
        <f>AF144</f>
        <v/>
      </c>
      <c r="Z145" s="35" t="s">
        <v>18</v>
      </c>
      <c r="AA145" s="36" t="str">
        <f>AD144</f>
        <v/>
      </c>
      <c r="AB145" s="37"/>
      <c r="AC145" s="38"/>
      <c r="AD145" s="38"/>
      <c r="AE145" s="38"/>
      <c r="AF145" s="39"/>
      <c r="AG145" s="218">
        <f t="shared" si="74"/>
        <v>3</v>
      </c>
      <c r="AH145" s="218"/>
      <c r="AI145" s="272">
        <f t="shared" si="75"/>
        <v>0</v>
      </c>
      <c r="AJ145" s="218"/>
      <c r="AK145" s="272">
        <f t="shared" si="76"/>
        <v>0</v>
      </c>
      <c r="AL145" s="218"/>
      <c r="AM145" s="218">
        <f t="shared" si="77"/>
        <v>1</v>
      </c>
      <c r="AN145" s="243"/>
      <c r="AO145" s="3">
        <f>AG145*10000+AI145*1000+AK145*100</f>
        <v>30000</v>
      </c>
    </row>
    <row r="146" spans="2:41" ht="18" customHeight="1" thickBot="1">
      <c r="B146" s="4"/>
      <c r="C146" s="4"/>
      <c r="AN146" s="4"/>
    </row>
    <row r="147" spans="2:41" ht="24" customHeight="1" thickBot="1">
      <c r="C147" s="192" t="s">
        <v>9</v>
      </c>
      <c r="D147" s="193"/>
      <c r="E147" s="193"/>
      <c r="F147" s="193"/>
      <c r="G147" s="193"/>
      <c r="H147" s="193" t="s">
        <v>6</v>
      </c>
      <c r="I147" s="193"/>
      <c r="J147" s="193"/>
      <c r="K147" s="193"/>
      <c r="L147" s="193"/>
      <c r="M147" s="193"/>
      <c r="N147" s="193"/>
      <c r="O147" s="193"/>
      <c r="P147" s="193"/>
      <c r="Q147" s="193"/>
      <c r="R147" s="193" t="s">
        <v>10</v>
      </c>
      <c r="S147" s="193"/>
      <c r="T147" s="193"/>
      <c r="U147" s="193"/>
      <c r="V147" s="193"/>
      <c r="W147" s="193"/>
      <c r="X147" s="193"/>
      <c r="Y147" s="193"/>
      <c r="Z147" s="193"/>
      <c r="AA147" s="193" t="s">
        <v>11</v>
      </c>
      <c r="AB147" s="193"/>
      <c r="AC147" s="193"/>
      <c r="AD147" s="193" t="s">
        <v>12</v>
      </c>
      <c r="AE147" s="193"/>
      <c r="AF147" s="193"/>
      <c r="AG147" s="193"/>
      <c r="AH147" s="193"/>
      <c r="AI147" s="193"/>
      <c r="AJ147" s="193"/>
      <c r="AK147" s="193"/>
      <c r="AL147" s="193"/>
      <c r="AM147" s="194"/>
      <c r="AN147" s="4"/>
    </row>
    <row r="148" spans="2:41" ht="24" customHeight="1">
      <c r="C148" s="187" t="s">
        <v>13</v>
      </c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  <c r="AA148" s="189"/>
      <c r="AB148" s="189"/>
      <c r="AC148" s="189"/>
      <c r="AD148" s="190"/>
      <c r="AE148" s="190"/>
      <c r="AF148" s="190"/>
      <c r="AG148" s="190"/>
      <c r="AH148" s="190"/>
      <c r="AI148" s="190"/>
      <c r="AJ148" s="190"/>
      <c r="AK148" s="190"/>
      <c r="AL148" s="190"/>
      <c r="AM148" s="191"/>
      <c r="AN148" s="4"/>
    </row>
    <row r="149" spans="2:41" ht="24" customHeight="1">
      <c r="C149" s="296" t="s">
        <v>14</v>
      </c>
      <c r="D149" s="297"/>
      <c r="E149" s="297"/>
      <c r="F149" s="297"/>
      <c r="G149" s="297"/>
      <c r="H149" s="297"/>
      <c r="I149" s="297"/>
      <c r="J149" s="297"/>
      <c r="K149" s="297"/>
      <c r="L149" s="297"/>
      <c r="M149" s="297"/>
      <c r="N149" s="297"/>
      <c r="O149" s="297"/>
      <c r="P149" s="297"/>
      <c r="Q149" s="297"/>
      <c r="R149" s="297"/>
      <c r="S149" s="297"/>
      <c r="T149" s="297"/>
      <c r="U149" s="297"/>
      <c r="V149" s="297"/>
      <c r="W149" s="297"/>
      <c r="X149" s="297"/>
      <c r="Y149" s="297"/>
      <c r="Z149" s="297"/>
      <c r="AA149" s="297"/>
      <c r="AB149" s="297"/>
      <c r="AC149" s="297"/>
      <c r="AD149" s="298"/>
      <c r="AE149" s="298"/>
      <c r="AF149" s="298"/>
      <c r="AG149" s="298"/>
      <c r="AH149" s="298"/>
      <c r="AI149" s="298"/>
      <c r="AJ149" s="298"/>
      <c r="AK149" s="298"/>
      <c r="AL149" s="298"/>
      <c r="AM149" s="299"/>
      <c r="AN149" s="4"/>
    </row>
    <row r="150" spans="2:41" ht="24" customHeight="1" thickBot="1">
      <c r="C150" s="168" t="s">
        <v>14</v>
      </c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  <c r="Z150" s="169"/>
      <c r="AA150" s="169"/>
      <c r="AB150" s="169"/>
      <c r="AC150" s="169"/>
      <c r="AD150" s="170"/>
      <c r="AE150" s="170"/>
      <c r="AF150" s="170"/>
      <c r="AG150" s="170"/>
      <c r="AH150" s="170"/>
      <c r="AI150" s="170"/>
      <c r="AJ150" s="170"/>
      <c r="AK150" s="170"/>
      <c r="AL150" s="170"/>
      <c r="AM150" s="171"/>
    </row>
    <row r="151" spans="2:41" ht="18" customHeight="1">
      <c r="B151" s="240" t="s">
        <v>15</v>
      </c>
      <c r="C151" s="240"/>
      <c r="D151" s="240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  <c r="R151" s="240"/>
      <c r="S151" s="240"/>
      <c r="T151" s="240"/>
      <c r="U151" s="240"/>
      <c r="V151" s="240"/>
      <c r="W151" s="240"/>
      <c r="X151" s="240"/>
      <c r="Y151" s="240"/>
      <c r="Z151" s="240"/>
      <c r="AA151" s="240"/>
      <c r="AB151" s="240"/>
      <c r="AC151" s="240"/>
      <c r="AD151" s="240"/>
      <c r="AE151" s="240"/>
      <c r="AF151" s="240"/>
      <c r="AG151" s="240"/>
      <c r="AH151" s="240"/>
      <c r="AI151" s="240"/>
      <c r="AJ151" s="240"/>
      <c r="AK151" s="240"/>
      <c r="AL151" s="240"/>
      <c r="AM151" s="240"/>
      <c r="AN151" s="240"/>
    </row>
    <row r="152" spans="2:41" ht="18" customHeight="1">
      <c r="B152" s="240"/>
      <c r="C152" s="240"/>
      <c r="D152" s="240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  <c r="R152" s="240"/>
      <c r="S152" s="240"/>
      <c r="T152" s="240"/>
      <c r="U152" s="240"/>
      <c r="V152" s="240"/>
      <c r="W152" s="240"/>
      <c r="X152" s="240"/>
      <c r="Y152" s="240"/>
      <c r="Z152" s="240"/>
      <c r="AA152" s="240"/>
      <c r="AB152" s="240"/>
      <c r="AC152" s="240"/>
      <c r="AD152" s="240"/>
      <c r="AE152" s="240"/>
      <c r="AF152" s="240"/>
      <c r="AG152" s="240"/>
      <c r="AH152" s="240"/>
      <c r="AI152" s="240"/>
      <c r="AJ152" s="240"/>
      <c r="AK152" s="240"/>
      <c r="AL152" s="240"/>
      <c r="AM152" s="240"/>
      <c r="AN152" s="240"/>
    </row>
    <row r="153" spans="2:41" ht="18" customHeight="1">
      <c r="C153" s="233" t="s">
        <v>28</v>
      </c>
      <c r="D153" s="233"/>
      <c r="E153" s="233"/>
      <c r="F153" s="233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</row>
    <row r="154" spans="2:41" ht="24" customHeight="1">
      <c r="C154" s="234" t="s">
        <v>1</v>
      </c>
      <c r="D154" s="234"/>
      <c r="E154" s="234"/>
      <c r="F154" s="234"/>
      <c r="G154" s="247" t="e">
        <f>'５月２２日'!#REF!</f>
        <v>#REF!</v>
      </c>
      <c r="H154" s="247"/>
      <c r="I154" s="247"/>
      <c r="J154" s="247"/>
      <c r="K154" s="247"/>
      <c r="L154" s="247"/>
      <c r="M154" s="247"/>
      <c r="N154" s="247"/>
      <c r="O154" s="234" t="s">
        <v>0</v>
      </c>
      <c r="P154" s="234"/>
      <c r="Q154" s="234"/>
      <c r="R154" s="234"/>
      <c r="S154" s="235" t="e">
        <f>'５月２２日'!#REF!</f>
        <v>#REF!</v>
      </c>
      <c r="T154" s="235"/>
      <c r="U154" s="235"/>
      <c r="V154" s="235"/>
      <c r="W154" s="235"/>
      <c r="X154" s="235"/>
      <c r="Y154" s="235"/>
      <c r="Z154" s="235"/>
      <c r="AA154" s="234" t="s">
        <v>4</v>
      </c>
      <c r="AB154" s="234"/>
      <c r="AC154" s="234"/>
      <c r="AD154" s="234"/>
      <c r="AE154" s="236">
        <f>AE4</f>
        <v>44311</v>
      </c>
      <c r="AF154" s="237"/>
      <c r="AG154" s="237"/>
      <c r="AH154" s="237"/>
      <c r="AI154" s="237"/>
      <c r="AJ154" s="237"/>
      <c r="AK154" s="237"/>
      <c r="AL154" s="238">
        <f>AE154</f>
        <v>44311</v>
      </c>
      <c r="AM154" s="239"/>
    </row>
    <row r="155" spans="2:41" ht="12" customHeight="1">
      <c r="U155" s="6"/>
    </row>
    <row r="156" spans="2:41" ht="18" customHeight="1" thickBot="1">
      <c r="B156" s="4" t="s">
        <v>16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</row>
    <row r="157" spans="2:41" ht="18" customHeight="1" thickBot="1">
      <c r="B157" s="246"/>
      <c r="C157" s="231"/>
      <c r="D157" s="230" t="s">
        <v>5</v>
      </c>
      <c r="E157" s="230"/>
      <c r="F157" s="230"/>
      <c r="G157" s="231" t="s">
        <v>39</v>
      </c>
      <c r="H157" s="231"/>
      <c r="I157" s="231"/>
      <c r="J157" s="230" t="s">
        <v>6</v>
      </c>
      <c r="K157" s="230"/>
      <c r="L157" s="230"/>
      <c r="M157" s="230"/>
      <c r="N157" s="230"/>
      <c r="O157" s="230"/>
      <c r="P157" s="230"/>
      <c r="Q157" s="230"/>
      <c r="R157" s="230" t="s">
        <v>40</v>
      </c>
      <c r="S157" s="230"/>
      <c r="T157" s="230"/>
      <c r="U157" s="230"/>
      <c r="V157" s="230"/>
      <c r="W157" s="230"/>
      <c r="X157" s="230"/>
      <c r="Y157" s="230" t="s">
        <v>6</v>
      </c>
      <c r="Z157" s="230"/>
      <c r="AA157" s="230"/>
      <c r="AB157" s="230"/>
      <c r="AC157" s="230"/>
      <c r="AD157" s="230"/>
      <c r="AE157" s="230"/>
      <c r="AF157" s="230"/>
      <c r="AG157" s="231" t="s">
        <v>39</v>
      </c>
      <c r="AH157" s="231"/>
      <c r="AI157" s="231"/>
      <c r="AJ157" s="231" t="s">
        <v>7</v>
      </c>
      <c r="AK157" s="231"/>
      <c r="AL157" s="231"/>
      <c r="AM157" s="231"/>
      <c r="AN157" s="232"/>
    </row>
    <row r="158" spans="2:41" ht="18" customHeight="1">
      <c r="B158" s="199">
        <v>1</v>
      </c>
      <c r="C158" s="200"/>
      <c r="D158" s="201">
        <v>0.375</v>
      </c>
      <c r="E158" s="201"/>
      <c r="F158" s="201"/>
      <c r="G158" s="203"/>
      <c r="H158" s="203"/>
      <c r="I158" s="203"/>
      <c r="J158" s="205" t="e">
        <f>D172</f>
        <v>#REF!</v>
      </c>
      <c r="K158" s="206"/>
      <c r="L158" s="206"/>
      <c r="M158" s="206"/>
      <c r="N158" s="206"/>
      <c r="O158" s="206"/>
      <c r="P158" s="206"/>
      <c r="Q158" s="206"/>
      <c r="R158" s="208" t="str">
        <f>IF(OR(T158="",T159=""),"",T158+T159)</f>
        <v/>
      </c>
      <c r="S158" s="209"/>
      <c r="T158" s="20"/>
      <c r="U158" s="21" t="s">
        <v>8</v>
      </c>
      <c r="V158" s="20"/>
      <c r="W158" s="208" t="str">
        <f>IF(OR(V158="",V159=""),"",V158+V159)</f>
        <v/>
      </c>
      <c r="X158" s="208"/>
      <c r="Y158" s="205" t="e">
        <f>D173</f>
        <v>#REF!</v>
      </c>
      <c r="Z158" s="206"/>
      <c r="AA158" s="206"/>
      <c r="AB158" s="206"/>
      <c r="AC158" s="206"/>
      <c r="AD158" s="206"/>
      <c r="AE158" s="206"/>
      <c r="AF158" s="206"/>
      <c r="AG158" s="203"/>
      <c r="AH158" s="203"/>
      <c r="AI158" s="203"/>
      <c r="AJ158" s="294" t="e">
        <f ca="1">DBCS(INDIRECT("組合せタイムスケジュール!d"&amp;(ROW())/2-74))</f>
        <v>#REF!</v>
      </c>
      <c r="AK158" s="294"/>
      <c r="AL158" s="294"/>
      <c r="AM158" s="294"/>
      <c r="AN158" s="295"/>
    </row>
    <row r="159" spans="2:41" ht="18" customHeight="1">
      <c r="B159" s="197"/>
      <c r="C159" s="198"/>
      <c r="D159" s="202"/>
      <c r="E159" s="202"/>
      <c r="F159" s="202"/>
      <c r="G159" s="204"/>
      <c r="H159" s="204"/>
      <c r="I159" s="204"/>
      <c r="J159" s="207"/>
      <c r="K159" s="207"/>
      <c r="L159" s="207"/>
      <c r="M159" s="207"/>
      <c r="N159" s="207"/>
      <c r="O159" s="207"/>
      <c r="P159" s="207"/>
      <c r="Q159" s="207"/>
      <c r="R159" s="210"/>
      <c r="S159" s="210"/>
      <c r="T159" s="22"/>
      <c r="U159" s="23" t="s">
        <v>8</v>
      </c>
      <c r="V159" s="22"/>
      <c r="W159" s="217"/>
      <c r="X159" s="217"/>
      <c r="Y159" s="207"/>
      <c r="Z159" s="207"/>
      <c r="AA159" s="207"/>
      <c r="AB159" s="207"/>
      <c r="AC159" s="207"/>
      <c r="AD159" s="207"/>
      <c r="AE159" s="207"/>
      <c r="AF159" s="207"/>
      <c r="AG159" s="204"/>
      <c r="AH159" s="204"/>
      <c r="AI159" s="204"/>
      <c r="AJ159" s="290"/>
      <c r="AK159" s="290"/>
      <c r="AL159" s="290"/>
      <c r="AM159" s="290"/>
      <c r="AN159" s="291"/>
    </row>
    <row r="160" spans="2:41" ht="18" customHeight="1">
      <c r="B160" s="195">
        <v>2</v>
      </c>
      <c r="C160" s="196"/>
      <c r="D160" s="202">
        <v>0.40277777777777773</v>
      </c>
      <c r="E160" s="202">
        <v>0.4375</v>
      </c>
      <c r="F160" s="202"/>
      <c r="G160" s="204"/>
      <c r="H160" s="204"/>
      <c r="I160" s="204"/>
      <c r="J160" s="215" t="e">
        <f>D174</f>
        <v>#REF!</v>
      </c>
      <c r="K160" s="216"/>
      <c r="L160" s="216"/>
      <c r="M160" s="216"/>
      <c r="N160" s="216"/>
      <c r="O160" s="216"/>
      <c r="P160" s="216"/>
      <c r="Q160" s="216"/>
      <c r="R160" s="217" t="str">
        <f t="shared" ref="R160" si="78">IF(OR(T160="",T161=""),"",T160+T161)</f>
        <v/>
      </c>
      <c r="S160" s="210"/>
      <c r="T160" s="24"/>
      <c r="U160" s="25" t="s">
        <v>8</v>
      </c>
      <c r="V160" s="24"/>
      <c r="W160" s="217" t="str">
        <f t="shared" ref="W160" si="79">IF(OR(V160="",V161=""),"",V160+V161)</f>
        <v/>
      </c>
      <c r="X160" s="217"/>
      <c r="Y160" s="215" t="e">
        <f>D175</f>
        <v>#REF!</v>
      </c>
      <c r="Z160" s="216"/>
      <c r="AA160" s="216"/>
      <c r="AB160" s="216"/>
      <c r="AC160" s="216"/>
      <c r="AD160" s="216"/>
      <c r="AE160" s="216"/>
      <c r="AF160" s="216"/>
      <c r="AG160" s="204"/>
      <c r="AH160" s="204"/>
      <c r="AI160" s="204"/>
      <c r="AJ160" s="290" t="e">
        <f ca="1">DBCS(INDIRECT("組合せタイムスケジュール!d"&amp;(ROW())/2-74))</f>
        <v>#REF!</v>
      </c>
      <c r="AK160" s="290"/>
      <c r="AL160" s="290"/>
      <c r="AM160" s="290"/>
      <c r="AN160" s="291"/>
    </row>
    <row r="161" spans="2:41" ht="18" customHeight="1">
      <c r="B161" s="197"/>
      <c r="C161" s="198"/>
      <c r="D161" s="202"/>
      <c r="E161" s="202"/>
      <c r="F161" s="202"/>
      <c r="G161" s="204"/>
      <c r="H161" s="204"/>
      <c r="I161" s="204"/>
      <c r="J161" s="207"/>
      <c r="K161" s="207"/>
      <c r="L161" s="207"/>
      <c r="M161" s="207"/>
      <c r="N161" s="207"/>
      <c r="O161" s="207"/>
      <c r="P161" s="207"/>
      <c r="Q161" s="207"/>
      <c r="R161" s="210"/>
      <c r="S161" s="210"/>
      <c r="T161" s="22"/>
      <c r="U161" s="23" t="s">
        <v>8</v>
      </c>
      <c r="V161" s="22"/>
      <c r="W161" s="217"/>
      <c r="X161" s="217"/>
      <c r="Y161" s="207"/>
      <c r="Z161" s="207"/>
      <c r="AA161" s="207"/>
      <c r="AB161" s="207"/>
      <c r="AC161" s="207"/>
      <c r="AD161" s="207"/>
      <c r="AE161" s="207"/>
      <c r="AF161" s="207"/>
      <c r="AG161" s="204"/>
      <c r="AH161" s="204"/>
      <c r="AI161" s="204"/>
      <c r="AJ161" s="290"/>
      <c r="AK161" s="290"/>
      <c r="AL161" s="290"/>
      <c r="AM161" s="290"/>
      <c r="AN161" s="291"/>
    </row>
    <row r="162" spans="2:41" ht="18" customHeight="1">
      <c r="B162" s="195">
        <v>3</v>
      </c>
      <c r="C162" s="196"/>
      <c r="D162" s="202">
        <v>0.44444444444444442</v>
      </c>
      <c r="E162" s="202"/>
      <c r="F162" s="202"/>
      <c r="G162" s="204"/>
      <c r="H162" s="204"/>
      <c r="I162" s="204"/>
      <c r="J162" s="215" t="e">
        <f>D174</f>
        <v>#REF!</v>
      </c>
      <c r="K162" s="216"/>
      <c r="L162" s="216"/>
      <c r="M162" s="216"/>
      <c r="N162" s="216"/>
      <c r="O162" s="216"/>
      <c r="P162" s="216"/>
      <c r="Q162" s="216"/>
      <c r="R162" s="217" t="str">
        <f t="shared" ref="R162" si="80">IF(OR(T162="",T163=""),"",T162+T163)</f>
        <v/>
      </c>
      <c r="S162" s="210"/>
      <c r="T162" s="24"/>
      <c r="U162" s="25" t="s">
        <v>8</v>
      </c>
      <c r="V162" s="24"/>
      <c r="W162" s="217" t="str">
        <f t="shared" ref="W162" si="81">IF(OR(V162="",V163=""),"",V162+V163)</f>
        <v/>
      </c>
      <c r="X162" s="217"/>
      <c r="Y162" s="215" t="e">
        <f>D173</f>
        <v>#REF!</v>
      </c>
      <c r="Z162" s="216"/>
      <c r="AA162" s="216"/>
      <c r="AB162" s="216"/>
      <c r="AC162" s="216"/>
      <c r="AD162" s="216"/>
      <c r="AE162" s="216"/>
      <c r="AF162" s="216"/>
      <c r="AG162" s="204"/>
      <c r="AH162" s="204"/>
      <c r="AI162" s="204"/>
      <c r="AJ162" s="290" t="e">
        <f ca="1">DBCS(INDIRECT("組合せタイムスケジュール!d"&amp;(ROW())/2-74))</f>
        <v>#REF!</v>
      </c>
      <c r="AK162" s="290"/>
      <c r="AL162" s="290"/>
      <c r="AM162" s="290"/>
      <c r="AN162" s="291"/>
    </row>
    <row r="163" spans="2:41" ht="18" customHeight="1">
      <c r="B163" s="197"/>
      <c r="C163" s="198"/>
      <c r="D163" s="202"/>
      <c r="E163" s="202"/>
      <c r="F163" s="202"/>
      <c r="G163" s="204"/>
      <c r="H163" s="204"/>
      <c r="I163" s="204"/>
      <c r="J163" s="207"/>
      <c r="K163" s="207"/>
      <c r="L163" s="207"/>
      <c r="M163" s="207"/>
      <c r="N163" s="207"/>
      <c r="O163" s="207"/>
      <c r="P163" s="207"/>
      <c r="Q163" s="207"/>
      <c r="R163" s="210"/>
      <c r="S163" s="210"/>
      <c r="T163" s="22"/>
      <c r="U163" s="23" t="s">
        <v>8</v>
      </c>
      <c r="V163" s="22"/>
      <c r="W163" s="217"/>
      <c r="X163" s="217"/>
      <c r="Y163" s="207"/>
      <c r="Z163" s="207"/>
      <c r="AA163" s="207"/>
      <c r="AB163" s="207"/>
      <c r="AC163" s="207"/>
      <c r="AD163" s="207"/>
      <c r="AE163" s="207"/>
      <c r="AF163" s="207"/>
      <c r="AG163" s="204"/>
      <c r="AH163" s="204"/>
      <c r="AI163" s="204"/>
      <c r="AJ163" s="290"/>
      <c r="AK163" s="290"/>
      <c r="AL163" s="290"/>
      <c r="AM163" s="290"/>
      <c r="AN163" s="291"/>
    </row>
    <row r="164" spans="2:41" ht="18" customHeight="1">
      <c r="B164" s="195">
        <v>4</v>
      </c>
      <c r="C164" s="196"/>
      <c r="D164" s="202">
        <v>0.47222222222222227</v>
      </c>
      <c r="E164" s="202">
        <v>0.4375</v>
      </c>
      <c r="F164" s="202"/>
      <c r="G164" s="204"/>
      <c r="H164" s="204"/>
      <c r="I164" s="204"/>
      <c r="J164" s="215" t="e">
        <f>D172</f>
        <v>#REF!</v>
      </c>
      <c r="K164" s="216"/>
      <c r="L164" s="216"/>
      <c r="M164" s="216"/>
      <c r="N164" s="216"/>
      <c r="O164" s="216"/>
      <c r="P164" s="216"/>
      <c r="Q164" s="216"/>
      <c r="R164" s="217" t="str">
        <f t="shared" ref="R164" si="82">IF(OR(T164="",T165=""),"",T164+T165)</f>
        <v/>
      </c>
      <c r="S164" s="210"/>
      <c r="T164" s="24"/>
      <c r="U164" s="25" t="s">
        <v>8</v>
      </c>
      <c r="V164" s="24"/>
      <c r="W164" s="217" t="str">
        <f t="shared" ref="W164" si="83">IF(OR(V164="",V165=""),"",V164+V165)</f>
        <v/>
      </c>
      <c r="X164" s="217"/>
      <c r="Y164" s="215" t="e">
        <f>D175</f>
        <v>#REF!</v>
      </c>
      <c r="Z164" s="216"/>
      <c r="AA164" s="216"/>
      <c r="AB164" s="216"/>
      <c r="AC164" s="216"/>
      <c r="AD164" s="216"/>
      <c r="AE164" s="216"/>
      <c r="AF164" s="216"/>
      <c r="AG164" s="204"/>
      <c r="AH164" s="204"/>
      <c r="AI164" s="204"/>
      <c r="AJ164" s="290" t="e">
        <f ca="1">DBCS(INDIRECT("組合せタイムスケジュール!d"&amp;(ROW())/2-74))</f>
        <v>#REF!</v>
      </c>
      <c r="AK164" s="290"/>
      <c r="AL164" s="290"/>
      <c r="AM164" s="290"/>
      <c r="AN164" s="291"/>
    </row>
    <row r="165" spans="2:41" ht="18" customHeight="1">
      <c r="B165" s="197"/>
      <c r="C165" s="198"/>
      <c r="D165" s="202"/>
      <c r="E165" s="202"/>
      <c r="F165" s="202"/>
      <c r="G165" s="204"/>
      <c r="H165" s="204"/>
      <c r="I165" s="204"/>
      <c r="J165" s="207"/>
      <c r="K165" s="207"/>
      <c r="L165" s="207"/>
      <c r="M165" s="207"/>
      <c r="N165" s="207"/>
      <c r="O165" s="207"/>
      <c r="P165" s="207"/>
      <c r="Q165" s="207"/>
      <c r="R165" s="210"/>
      <c r="S165" s="210"/>
      <c r="T165" s="22"/>
      <c r="U165" s="23" t="s">
        <v>8</v>
      </c>
      <c r="V165" s="22"/>
      <c r="W165" s="217"/>
      <c r="X165" s="217"/>
      <c r="Y165" s="207"/>
      <c r="Z165" s="207"/>
      <c r="AA165" s="207"/>
      <c r="AB165" s="207"/>
      <c r="AC165" s="207"/>
      <c r="AD165" s="207"/>
      <c r="AE165" s="207"/>
      <c r="AF165" s="207"/>
      <c r="AG165" s="204"/>
      <c r="AH165" s="204"/>
      <c r="AI165" s="204"/>
      <c r="AJ165" s="290"/>
      <c r="AK165" s="290"/>
      <c r="AL165" s="290"/>
      <c r="AM165" s="290"/>
      <c r="AN165" s="291"/>
    </row>
    <row r="166" spans="2:41" ht="18" customHeight="1">
      <c r="B166" s="195">
        <v>5</v>
      </c>
      <c r="C166" s="196"/>
      <c r="D166" s="202">
        <v>0.51388888888888895</v>
      </c>
      <c r="E166" s="202">
        <v>0.4375</v>
      </c>
      <c r="F166" s="202"/>
      <c r="G166" s="204"/>
      <c r="H166" s="204"/>
      <c r="I166" s="204"/>
      <c r="J166" s="215" t="e">
        <f>D172</f>
        <v>#REF!</v>
      </c>
      <c r="K166" s="216"/>
      <c r="L166" s="216"/>
      <c r="M166" s="216"/>
      <c r="N166" s="216"/>
      <c r="O166" s="216"/>
      <c r="P166" s="216"/>
      <c r="Q166" s="216"/>
      <c r="R166" s="217" t="str">
        <f t="shared" ref="R166" si="84">IF(OR(T166="",T167=""),"",T166+T167)</f>
        <v/>
      </c>
      <c r="S166" s="210"/>
      <c r="T166" s="24"/>
      <c r="U166" s="25" t="s">
        <v>8</v>
      </c>
      <c r="V166" s="24"/>
      <c r="W166" s="217" t="str">
        <f t="shared" ref="W166" si="85">IF(OR(V166="",V167=""),"",V166+V167)</f>
        <v/>
      </c>
      <c r="X166" s="217"/>
      <c r="Y166" s="215" t="e">
        <f>D174</f>
        <v>#REF!</v>
      </c>
      <c r="Z166" s="216"/>
      <c r="AA166" s="216"/>
      <c r="AB166" s="216"/>
      <c r="AC166" s="216"/>
      <c r="AD166" s="216"/>
      <c r="AE166" s="216"/>
      <c r="AF166" s="216"/>
      <c r="AG166" s="204"/>
      <c r="AH166" s="204"/>
      <c r="AI166" s="204"/>
      <c r="AJ166" s="290" t="e">
        <f ca="1">DBCS(INDIRECT("組合せタイムスケジュール!d"&amp;(ROW())/2-74))</f>
        <v>#REF!</v>
      </c>
      <c r="AK166" s="290"/>
      <c r="AL166" s="290"/>
      <c r="AM166" s="290"/>
      <c r="AN166" s="291"/>
    </row>
    <row r="167" spans="2:41" ht="18" customHeight="1">
      <c r="B167" s="197"/>
      <c r="C167" s="198"/>
      <c r="D167" s="202"/>
      <c r="E167" s="202"/>
      <c r="F167" s="202"/>
      <c r="G167" s="204"/>
      <c r="H167" s="204"/>
      <c r="I167" s="204"/>
      <c r="J167" s="207"/>
      <c r="K167" s="207"/>
      <c r="L167" s="207"/>
      <c r="M167" s="207"/>
      <c r="N167" s="207"/>
      <c r="O167" s="207"/>
      <c r="P167" s="207"/>
      <c r="Q167" s="207"/>
      <c r="R167" s="210"/>
      <c r="S167" s="210"/>
      <c r="T167" s="22"/>
      <c r="U167" s="23" t="s">
        <v>8</v>
      </c>
      <c r="V167" s="22"/>
      <c r="W167" s="217"/>
      <c r="X167" s="217"/>
      <c r="Y167" s="207"/>
      <c r="Z167" s="207"/>
      <c r="AA167" s="207"/>
      <c r="AB167" s="207"/>
      <c r="AC167" s="207"/>
      <c r="AD167" s="207"/>
      <c r="AE167" s="207"/>
      <c r="AF167" s="207"/>
      <c r="AG167" s="204"/>
      <c r="AH167" s="204"/>
      <c r="AI167" s="204"/>
      <c r="AJ167" s="290"/>
      <c r="AK167" s="290"/>
      <c r="AL167" s="290"/>
      <c r="AM167" s="290"/>
      <c r="AN167" s="291"/>
    </row>
    <row r="168" spans="2:41" ht="18" customHeight="1">
      <c r="B168" s="195">
        <v>6</v>
      </c>
      <c r="C168" s="196"/>
      <c r="D168" s="202">
        <v>0.54166666666666663</v>
      </c>
      <c r="E168" s="202">
        <v>0.4375</v>
      </c>
      <c r="F168" s="202"/>
      <c r="G168" s="204"/>
      <c r="H168" s="204"/>
      <c r="I168" s="204"/>
      <c r="J168" s="215" t="e">
        <f>D173</f>
        <v>#REF!</v>
      </c>
      <c r="K168" s="216"/>
      <c r="L168" s="216"/>
      <c r="M168" s="216"/>
      <c r="N168" s="216"/>
      <c r="O168" s="216"/>
      <c r="P168" s="216"/>
      <c r="Q168" s="216"/>
      <c r="R168" s="217" t="str">
        <f t="shared" ref="R168" si="86">IF(OR(T168="",T169=""),"",T168+T169)</f>
        <v/>
      </c>
      <c r="S168" s="210"/>
      <c r="T168" s="24"/>
      <c r="U168" s="25" t="s">
        <v>8</v>
      </c>
      <c r="V168" s="24"/>
      <c r="W168" s="217" t="str">
        <f t="shared" ref="W168" si="87">IF(OR(V168="",V169=""),"",V168+V169)</f>
        <v/>
      </c>
      <c r="X168" s="217"/>
      <c r="Y168" s="215" t="e">
        <f>D175</f>
        <v>#REF!</v>
      </c>
      <c r="Z168" s="216"/>
      <c r="AA168" s="216"/>
      <c r="AB168" s="216"/>
      <c r="AC168" s="216"/>
      <c r="AD168" s="216"/>
      <c r="AE168" s="216"/>
      <c r="AF168" s="216"/>
      <c r="AG168" s="204"/>
      <c r="AH168" s="204"/>
      <c r="AI168" s="204"/>
      <c r="AJ168" s="290" t="e">
        <f ca="1">DBCS(INDIRECT("組合せタイムスケジュール!d"&amp;(ROW())/2-74))</f>
        <v>#REF!</v>
      </c>
      <c r="AK168" s="290"/>
      <c r="AL168" s="290"/>
      <c r="AM168" s="290"/>
      <c r="AN168" s="291"/>
    </row>
    <row r="169" spans="2:41" ht="18" customHeight="1" thickBot="1">
      <c r="B169" s="213"/>
      <c r="C169" s="214"/>
      <c r="D169" s="221"/>
      <c r="E169" s="221"/>
      <c r="F169" s="221"/>
      <c r="G169" s="218"/>
      <c r="H169" s="218"/>
      <c r="I169" s="218"/>
      <c r="J169" s="222"/>
      <c r="K169" s="222"/>
      <c r="L169" s="222"/>
      <c r="M169" s="222"/>
      <c r="N169" s="222"/>
      <c r="O169" s="222"/>
      <c r="P169" s="222"/>
      <c r="Q169" s="222"/>
      <c r="R169" s="223"/>
      <c r="S169" s="223"/>
      <c r="T169" s="26"/>
      <c r="U169" s="27" t="s">
        <v>8</v>
      </c>
      <c r="V169" s="26"/>
      <c r="W169" s="224"/>
      <c r="X169" s="224"/>
      <c r="Y169" s="222"/>
      <c r="Z169" s="222"/>
      <c r="AA169" s="222"/>
      <c r="AB169" s="222"/>
      <c r="AC169" s="222"/>
      <c r="AD169" s="222"/>
      <c r="AE169" s="222"/>
      <c r="AF169" s="222"/>
      <c r="AG169" s="218"/>
      <c r="AH169" s="218"/>
      <c r="AI169" s="218"/>
      <c r="AJ169" s="292"/>
      <c r="AK169" s="292"/>
      <c r="AL169" s="292"/>
      <c r="AM169" s="292"/>
      <c r="AN169" s="293"/>
    </row>
    <row r="170" spans="2:41" ht="18" customHeight="1" thickBot="1">
      <c r="D170" s="4"/>
      <c r="E170" s="4"/>
    </row>
    <row r="171" spans="2:41" ht="24" customHeight="1" thickBot="1">
      <c r="B171" s="269" t="s">
        <v>28</v>
      </c>
      <c r="C171" s="270"/>
      <c r="D171" s="270"/>
      <c r="E171" s="270"/>
      <c r="F171" s="270"/>
      <c r="G171" s="270"/>
      <c r="H171" s="270"/>
      <c r="I171" s="270"/>
      <c r="J171" s="270"/>
      <c r="K171" s="270"/>
      <c r="L171" s="271"/>
      <c r="M171" s="225" t="e">
        <f>D172</f>
        <v>#REF!</v>
      </c>
      <c r="N171" s="225"/>
      <c r="O171" s="225"/>
      <c r="P171" s="225"/>
      <c r="Q171" s="225"/>
      <c r="R171" s="225" t="e">
        <f>D173</f>
        <v>#REF!</v>
      </c>
      <c r="S171" s="225"/>
      <c r="T171" s="225"/>
      <c r="U171" s="225"/>
      <c r="V171" s="225"/>
      <c r="W171" s="225" t="e">
        <f>D174</f>
        <v>#REF!</v>
      </c>
      <c r="X171" s="225"/>
      <c r="Y171" s="225"/>
      <c r="Z171" s="225"/>
      <c r="AA171" s="225"/>
      <c r="AB171" s="225" t="e">
        <f>D175</f>
        <v>#REF!</v>
      </c>
      <c r="AC171" s="225"/>
      <c r="AD171" s="225"/>
      <c r="AE171" s="225"/>
      <c r="AF171" s="225"/>
      <c r="AG171" s="244" t="s">
        <v>19</v>
      </c>
      <c r="AH171" s="244"/>
      <c r="AI171" s="244" t="s">
        <v>21</v>
      </c>
      <c r="AJ171" s="244"/>
      <c r="AK171" s="244" t="s">
        <v>20</v>
      </c>
      <c r="AL171" s="244"/>
      <c r="AM171" s="244" t="s">
        <v>22</v>
      </c>
      <c r="AN171" s="245"/>
    </row>
    <row r="172" spans="2:41" ht="24" customHeight="1">
      <c r="B172" s="316">
        <v>1</v>
      </c>
      <c r="C172" s="317"/>
      <c r="D172" s="350" t="e">
        <f>VLOOKUP(B172,'５月２２日'!#REF!,1*$AQ$1+1,FALSE)</f>
        <v>#REF!</v>
      </c>
      <c r="E172" s="350"/>
      <c r="F172" s="350"/>
      <c r="G172" s="350"/>
      <c r="H172" s="350"/>
      <c r="I172" s="350"/>
      <c r="J172" s="350"/>
      <c r="K172" s="350"/>
      <c r="L172" s="350"/>
      <c r="M172" s="47"/>
      <c r="N172" s="48"/>
      <c r="O172" s="48"/>
      <c r="P172" s="49"/>
      <c r="Q172" s="50"/>
      <c r="R172" s="318" t="str">
        <f>IF(OR(T172="",V172=""),IF(T172&gt;V172,"〇",IF(T172&lt;V172,"●",IF(T172=V172,"△"))))</f>
        <v>△</v>
      </c>
      <c r="S172" s="319"/>
      <c r="T172" s="51" t="str">
        <f>R158</f>
        <v/>
      </c>
      <c r="U172" s="52" t="s">
        <v>18</v>
      </c>
      <c r="V172" s="53" t="str">
        <f>W158</f>
        <v/>
      </c>
      <c r="W172" s="318" t="str">
        <f>IF(OR(Y172="",AA172=""),IF(Y172&gt;AA172,"〇",IF(Y172&lt;AA172,"●",IF(Y172=AA172,"△"))))</f>
        <v>△</v>
      </c>
      <c r="X172" s="319"/>
      <c r="Y172" s="51" t="str">
        <f>R166</f>
        <v/>
      </c>
      <c r="Z172" s="52" t="s">
        <v>18</v>
      </c>
      <c r="AA172" s="53" t="str">
        <f>W166</f>
        <v/>
      </c>
      <c r="AB172" s="318" t="str">
        <f>IF(OR(AD172="",AF172=""),IF(AD172&gt;AF172,"〇",IF(AD172&lt;AF172,"●",IF(AD172=AF172,"△"))))</f>
        <v>△</v>
      </c>
      <c r="AC172" s="319"/>
      <c r="AD172" s="51" t="str">
        <f>R164</f>
        <v/>
      </c>
      <c r="AE172" s="52" t="s">
        <v>18</v>
      </c>
      <c r="AF172" s="53" t="str">
        <f>W164</f>
        <v/>
      </c>
      <c r="AG172" s="203">
        <f>COUNTIF(M172:AF172,"〇")*3+COUNTIF(M172:AF172,"△")</f>
        <v>3</v>
      </c>
      <c r="AH172" s="203"/>
      <c r="AI172" s="320">
        <f>SUM(O172,T172,Y172,AD172)-SUM(Q172,V172,AA172,AF172)</f>
        <v>0</v>
      </c>
      <c r="AJ172" s="203"/>
      <c r="AK172" s="320">
        <f>SUM(O172,T172,Y172,AD172)</f>
        <v>0</v>
      </c>
      <c r="AL172" s="203"/>
      <c r="AM172" s="203">
        <f>RANK(AO172,$AO$172:$AO$175)</f>
        <v>1</v>
      </c>
      <c r="AN172" s="314"/>
      <c r="AO172" s="3">
        <f>AG172*10000+AI172*1000+AK172*100</f>
        <v>30000</v>
      </c>
    </row>
    <row r="173" spans="2:41" ht="24" customHeight="1">
      <c r="B173" s="185">
        <v>2</v>
      </c>
      <c r="C173" s="186"/>
      <c r="D173" s="301" t="e">
        <f>VLOOKUP(B173,'５月２２日'!#REF!,1*$AQ$1+1,FALSE)</f>
        <v>#REF!</v>
      </c>
      <c r="E173" s="301"/>
      <c r="F173" s="301"/>
      <c r="G173" s="301"/>
      <c r="H173" s="301"/>
      <c r="I173" s="301"/>
      <c r="J173" s="301"/>
      <c r="K173" s="301"/>
      <c r="L173" s="301"/>
      <c r="M173" s="253" t="str">
        <f>IF(OR(O173="",Q173=""),IF(O173&gt;Q173,"〇",IF(O173&lt;Q173,"●",IF(O173=Q173,"△"))))</f>
        <v>△</v>
      </c>
      <c r="N173" s="254"/>
      <c r="O173" s="18" t="str">
        <f>V172</f>
        <v/>
      </c>
      <c r="P173" s="28" t="s">
        <v>18</v>
      </c>
      <c r="Q173" s="19" t="str">
        <f>T172</f>
        <v/>
      </c>
      <c r="R173" s="8"/>
      <c r="S173" s="9"/>
      <c r="T173" s="9"/>
      <c r="U173" s="9"/>
      <c r="V173" s="10"/>
      <c r="W173" s="253" t="str">
        <f>IF(OR(Y173="",AA173=""),IF(Y173&gt;AA173,"〇",IF(Y173&lt;AA173,"●",IF(Y173=AA173,"△"))))</f>
        <v>△</v>
      </c>
      <c r="X173" s="254"/>
      <c r="Y173" s="18" t="str">
        <f>W162</f>
        <v/>
      </c>
      <c r="Z173" s="28" t="s">
        <v>18</v>
      </c>
      <c r="AA173" s="19" t="str">
        <f>R162</f>
        <v/>
      </c>
      <c r="AB173" s="253" t="str">
        <f>IF(OR(AD173="",AF173=""),IF(AD173&gt;AF173,"〇",IF(AD173&lt;AF173,"●",IF(AD173=AF173,"△"))))</f>
        <v>△</v>
      </c>
      <c r="AC173" s="254"/>
      <c r="AD173" s="18" t="str">
        <f>R168</f>
        <v/>
      </c>
      <c r="AE173" s="28" t="s">
        <v>18</v>
      </c>
      <c r="AF173" s="19" t="str">
        <f>W168</f>
        <v/>
      </c>
      <c r="AG173" s="204">
        <f t="shared" ref="AG173:AG175" si="88">COUNTIF(M173:AF173,"〇")*3+COUNTIF(M173:AF173,"△")</f>
        <v>3</v>
      </c>
      <c r="AH173" s="204"/>
      <c r="AI173" s="300">
        <f t="shared" ref="AI173:AI175" si="89">SUM(O173,T173,Y173,AD173)-SUM(Q173,V173,AA173,AF173)</f>
        <v>0</v>
      </c>
      <c r="AJ173" s="204"/>
      <c r="AK173" s="300">
        <f t="shared" ref="AK173:AK175" si="90">SUM(O173,T173,Y173,AD173)</f>
        <v>0</v>
      </c>
      <c r="AL173" s="204"/>
      <c r="AM173" s="204">
        <f t="shared" ref="AM173:AM175" si="91">RANK(AO173,$AO$172:$AO$175)</f>
        <v>1</v>
      </c>
      <c r="AN173" s="241"/>
      <c r="AO173" s="3">
        <f>AG173*10000+AI173*1000+AK173*100</f>
        <v>30000</v>
      </c>
    </row>
    <row r="174" spans="2:41" ht="24" customHeight="1">
      <c r="B174" s="185">
        <v>3</v>
      </c>
      <c r="C174" s="186"/>
      <c r="D174" s="301" t="e">
        <f>VLOOKUP(B174,'５月２２日'!#REF!,1*$AQ$1+1,FALSE)</f>
        <v>#REF!</v>
      </c>
      <c r="E174" s="301"/>
      <c r="F174" s="301"/>
      <c r="G174" s="301"/>
      <c r="H174" s="301"/>
      <c r="I174" s="301"/>
      <c r="J174" s="301"/>
      <c r="K174" s="301"/>
      <c r="L174" s="301"/>
      <c r="M174" s="253" t="str">
        <f>IF(OR(O174="",Q174=""),IF(O174&gt;Q174,"〇",IF(O174&lt;Q174,"●",IF(O174=Q174,"△"))))</f>
        <v>△</v>
      </c>
      <c r="N174" s="254"/>
      <c r="O174" s="18" t="str">
        <f>AA172</f>
        <v/>
      </c>
      <c r="P174" s="28" t="s">
        <v>18</v>
      </c>
      <c r="Q174" s="19" t="str">
        <f>Y172</f>
        <v/>
      </c>
      <c r="R174" s="253" t="str">
        <f>IF(OR(T174="",V174=""),IF(T174&gt;V174,"〇",IF(T174&lt;V174,"●",IF(T174=V174,"△"))))</f>
        <v>△</v>
      </c>
      <c r="S174" s="254"/>
      <c r="T174" s="18" t="str">
        <f>AA173</f>
        <v/>
      </c>
      <c r="U174" s="28" t="s">
        <v>18</v>
      </c>
      <c r="V174" s="19" t="str">
        <f>Y173</f>
        <v/>
      </c>
      <c r="W174" s="8"/>
      <c r="X174" s="9"/>
      <c r="Y174" s="9"/>
      <c r="Z174" s="9"/>
      <c r="AA174" s="10"/>
      <c r="AB174" s="253" t="str">
        <f>IF(OR(AD174="",AF174=""),IF(AD174&gt;AF174,"〇",IF(AD174&lt;AF174,"●",IF(AD174=AF174,"△"))))</f>
        <v>△</v>
      </c>
      <c r="AC174" s="254"/>
      <c r="AD174" s="18" t="str">
        <f>R160</f>
        <v/>
      </c>
      <c r="AE174" s="28" t="s">
        <v>18</v>
      </c>
      <c r="AF174" s="19" t="str">
        <f>W160</f>
        <v/>
      </c>
      <c r="AG174" s="204">
        <f t="shared" si="88"/>
        <v>3</v>
      </c>
      <c r="AH174" s="204"/>
      <c r="AI174" s="300">
        <f t="shared" si="89"/>
        <v>0</v>
      </c>
      <c r="AJ174" s="204"/>
      <c r="AK174" s="300">
        <f t="shared" si="90"/>
        <v>0</v>
      </c>
      <c r="AL174" s="204"/>
      <c r="AM174" s="204">
        <f t="shared" si="91"/>
        <v>1</v>
      </c>
      <c r="AN174" s="241"/>
      <c r="AO174" s="3">
        <f>AG174*10000+AI174*1000+AK174*100</f>
        <v>30000</v>
      </c>
    </row>
    <row r="175" spans="2:41" ht="24" customHeight="1" thickBot="1">
      <c r="B175" s="174">
        <v>4</v>
      </c>
      <c r="C175" s="175"/>
      <c r="D175" s="181" t="e">
        <f>VLOOKUP(B175,'５月２２日'!#REF!,1*$AQ$1+1,FALSE)</f>
        <v>#REF!</v>
      </c>
      <c r="E175" s="181"/>
      <c r="F175" s="181"/>
      <c r="G175" s="181"/>
      <c r="H175" s="181"/>
      <c r="I175" s="181"/>
      <c r="J175" s="181"/>
      <c r="K175" s="181"/>
      <c r="L175" s="181"/>
      <c r="M175" s="273" t="str">
        <f>IF(OR(O175="",Q175=""),IF(O175&gt;Q175,"〇",IF(O175&lt;Q175,"●",IF(O175=Q175,"△"))))</f>
        <v>△</v>
      </c>
      <c r="N175" s="277"/>
      <c r="O175" s="34" t="str">
        <f>AF172</f>
        <v/>
      </c>
      <c r="P175" s="35" t="s">
        <v>18</v>
      </c>
      <c r="Q175" s="36" t="str">
        <f>AD172</f>
        <v/>
      </c>
      <c r="R175" s="273" t="str">
        <f>IF(OR(T175="",V175=""),IF(T175&gt;V175,"〇",IF(T175&lt;V175,"●",IF(T175=V175,"△"))))</f>
        <v>△</v>
      </c>
      <c r="S175" s="277"/>
      <c r="T175" s="34" t="str">
        <f>AF174</f>
        <v/>
      </c>
      <c r="U175" s="35" t="s">
        <v>18</v>
      </c>
      <c r="V175" s="36" t="str">
        <f>AD173</f>
        <v/>
      </c>
      <c r="W175" s="273" t="str">
        <f>IF(OR(Y175="",AA175=""),IF(Y175&gt;AA175,"〇",IF(Y175&lt;AA175,"●",IF(Y175=AA175,"△"))))</f>
        <v>△</v>
      </c>
      <c r="X175" s="277"/>
      <c r="Y175" s="34" t="str">
        <f>AF174</f>
        <v/>
      </c>
      <c r="Z175" s="35" t="s">
        <v>18</v>
      </c>
      <c r="AA175" s="36" t="str">
        <f>AD174</f>
        <v/>
      </c>
      <c r="AB175" s="37"/>
      <c r="AC175" s="38"/>
      <c r="AD175" s="38"/>
      <c r="AE175" s="38"/>
      <c r="AF175" s="39"/>
      <c r="AG175" s="218">
        <f t="shared" si="88"/>
        <v>3</v>
      </c>
      <c r="AH175" s="218"/>
      <c r="AI175" s="272">
        <f t="shared" si="89"/>
        <v>0</v>
      </c>
      <c r="AJ175" s="218"/>
      <c r="AK175" s="272">
        <f t="shared" si="90"/>
        <v>0</v>
      </c>
      <c r="AL175" s="218"/>
      <c r="AM175" s="218">
        <f t="shared" si="91"/>
        <v>1</v>
      </c>
      <c r="AN175" s="243"/>
      <c r="AO175" s="3">
        <f>AG175*10000+AI175*1000+AK175*100</f>
        <v>30000</v>
      </c>
    </row>
    <row r="176" spans="2:41" ht="18" customHeight="1" thickBot="1">
      <c r="B176" s="4"/>
      <c r="C176" s="4"/>
      <c r="AN176" s="4"/>
    </row>
    <row r="177" spans="2:40" ht="24" customHeight="1" thickBot="1">
      <c r="C177" s="192" t="s">
        <v>9</v>
      </c>
      <c r="D177" s="193"/>
      <c r="E177" s="193"/>
      <c r="F177" s="193"/>
      <c r="G177" s="193"/>
      <c r="H177" s="193" t="s">
        <v>6</v>
      </c>
      <c r="I177" s="193"/>
      <c r="J177" s="193"/>
      <c r="K177" s="193"/>
      <c r="L177" s="193"/>
      <c r="M177" s="193"/>
      <c r="N177" s="193"/>
      <c r="O177" s="193"/>
      <c r="P177" s="193"/>
      <c r="Q177" s="193"/>
      <c r="R177" s="193" t="s">
        <v>10</v>
      </c>
      <c r="S177" s="193"/>
      <c r="T177" s="193"/>
      <c r="U177" s="193"/>
      <c r="V177" s="193"/>
      <c r="W177" s="193"/>
      <c r="X177" s="193"/>
      <c r="Y177" s="193"/>
      <c r="Z177" s="193"/>
      <c r="AA177" s="193" t="s">
        <v>11</v>
      </c>
      <c r="AB177" s="193"/>
      <c r="AC177" s="193"/>
      <c r="AD177" s="193" t="s">
        <v>12</v>
      </c>
      <c r="AE177" s="193"/>
      <c r="AF177" s="193"/>
      <c r="AG177" s="193"/>
      <c r="AH177" s="193"/>
      <c r="AI177" s="193"/>
      <c r="AJ177" s="193"/>
      <c r="AK177" s="193"/>
      <c r="AL177" s="193"/>
      <c r="AM177" s="194"/>
      <c r="AN177" s="4"/>
    </row>
    <row r="178" spans="2:40" ht="24" customHeight="1">
      <c r="C178" s="187" t="s">
        <v>13</v>
      </c>
      <c r="D178" s="188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  <c r="R178" s="188"/>
      <c r="S178" s="188"/>
      <c r="T178" s="188"/>
      <c r="U178" s="188"/>
      <c r="V178" s="188"/>
      <c r="W178" s="188"/>
      <c r="X178" s="188"/>
      <c r="Y178" s="188"/>
      <c r="Z178" s="188"/>
      <c r="AA178" s="189"/>
      <c r="AB178" s="189"/>
      <c r="AC178" s="189"/>
      <c r="AD178" s="190"/>
      <c r="AE178" s="190"/>
      <c r="AF178" s="190"/>
      <c r="AG178" s="190"/>
      <c r="AH178" s="190"/>
      <c r="AI178" s="190"/>
      <c r="AJ178" s="190"/>
      <c r="AK178" s="190"/>
      <c r="AL178" s="190"/>
      <c r="AM178" s="191"/>
      <c r="AN178" s="4"/>
    </row>
    <row r="179" spans="2:40" ht="24" customHeight="1">
      <c r="C179" s="296" t="s">
        <v>14</v>
      </c>
      <c r="D179" s="297"/>
      <c r="E179" s="297"/>
      <c r="F179" s="297"/>
      <c r="G179" s="297"/>
      <c r="H179" s="297"/>
      <c r="I179" s="297"/>
      <c r="J179" s="297"/>
      <c r="K179" s="297"/>
      <c r="L179" s="297"/>
      <c r="M179" s="297"/>
      <c r="N179" s="297"/>
      <c r="O179" s="297"/>
      <c r="P179" s="297"/>
      <c r="Q179" s="297"/>
      <c r="R179" s="297"/>
      <c r="S179" s="297"/>
      <c r="T179" s="297"/>
      <c r="U179" s="297"/>
      <c r="V179" s="297"/>
      <c r="W179" s="297"/>
      <c r="X179" s="297"/>
      <c r="Y179" s="297"/>
      <c r="Z179" s="297"/>
      <c r="AA179" s="297"/>
      <c r="AB179" s="297"/>
      <c r="AC179" s="297"/>
      <c r="AD179" s="298"/>
      <c r="AE179" s="298"/>
      <c r="AF179" s="298"/>
      <c r="AG179" s="298"/>
      <c r="AH179" s="298"/>
      <c r="AI179" s="298"/>
      <c r="AJ179" s="298"/>
      <c r="AK179" s="298"/>
      <c r="AL179" s="298"/>
      <c r="AM179" s="299"/>
      <c r="AN179" s="4"/>
    </row>
    <row r="180" spans="2:40" ht="24" customHeight="1" thickBot="1">
      <c r="C180" s="168" t="s">
        <v>14</v>
      </c>
      <c r="D180" s="169"/>
      <c r="E180" s="169"/>
      <c r="F180" s="169"/>
      <c r="G180" s="169"/>
      <c r="H180" s="169"/>
      <c r="I180" s="169"/>
      <c r="J180" s="169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169"/>
      <c r="AA180" s="169"/>
      <c r="AB180" s="169"/>
      <c r="AC180" s="169"/>
      <c r="AD180" s="170"/>
      <c r="AE180" s="170"/>
      <c r="AF180" s="170"/>
      <c r="AG180" s="170"/>
      <c r="AH180" s="170"/>
      <c r="AI180" s="170"/>
      <c r="AJ180" s="170"/>
      <c r="AK180" s="170"/>
      <c r="AL180" s="170"/>
      <c r="AM180" s="171"/>
    </row>
    <row r="181" spans="2:40" ht="18" customHeight="1">
      <c r="B181" s="240" t="s">
        <v>15</v>
      </c>
      <c r="C181" s="240"/>
      <c r="D181" s="240"/>
      <c r="E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  <c r="R181" s="240"/>
      <c r="S181" s="240"/>
      <c r="T181" s="240"/>
      <c r="U181" s="240"/>
      <c r="V181" s="240"/>
      <c r="W181" s="240"/>
      <c r="X181" s="240"/>
      <c r="Y181" s="240"/>
      <c r="Z181" s="240"/>
      <c r="AA181" s="240"/>
      <c r="AB181" s="240"/>
      <c r="AC181" s="240"/>
      <c r="AD181" s="240"/>
      <c r="AE181" s="240"/>
      <c r="AF181" s="240"/>
      <c r="AG181" s="240"/>
      <c r="AH181" s="240"/>
      <c r="AI181" s="240"/>
      <c r="AJ181" s="240"/>
      <c r="AK181" s="240"/>
      <c r="AL181" s="240"/>
      <c r="AM181" s="240"/>
      <c r="AN181" s="240"/>
    </row>
    <row r="182" spans="2:40" ht="18" customHeight="1">
      <c r="B182" s="240"/>
      <c r="C182" s="240"/>
      <c r="D182" s="240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  <c r="R182" s="240"/>
      <c r="S182" s="240"/>
      <c r="T182" s="240"/>
      <c r="U182" s="240"/>
      <c r="V182" s="240"/>
      <c r="W182" s="240"/>
      <c r="X182" s="240"/>
      <c r="Y182" s="240"/>
      <c r="Z182" s="240"/>
      <c r="AA182" s="240"/>
      <c r="AB182" s="240"/>
      <c r="AC182" s="240"/>
      <c r="AD182" s="240"/>
      <c r="AE182" s="240"/>
      <c r="AF182" s="240"/>
      <c r="AG182" s="240"/>
      <c r="AH182" s="240"/>
      <c r="AI182" s="240"/>
      <c r="AJ182" s="240"/>
      <c r="AK182" s="240"/>
      <c r="AL182" s="240"/>
      <c r="AM182" s="240"/>
      <c r="AN182" s="240"/>
    </row>
    <row r="183" spans="2:40" ht="18" customHeight="1">
      <c r="C183" s="233" t="s">
        <v>29</v>
      </c>
      <c r="D183" s="233"/>
      <c r="E183" s="233"/>
      <c r="F183" s="233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</row>
    <row r="184" spans="2:40" ht="24" customHeight="1">
      <c r="C184" s="234" t="s">
        <v>1</v>
      </c>
      <c r="D184" s="234"/>
      <c r="E184" s="234"/>
      <c r="F184" s="234"/>
      <c r="G184" s="247" t="e">
        <f>'５月２２日'!#REF!</f>
        <v>#REF!</v>
      </c>
      <c r="H184" s="247"/>
      <c r="I184" s="247"/>
      <c r="J184" s="247"/>
      <c r="K184" s="247"/>
      <c r="L184" s="247"/>
      <c r="M184" s="247"/>
      <c r="N184" s="247"/>
      <c r="O184" s="234" t="s">
        <v>0</v>
      </c>
      <c r="P184" s="234"/>
      <c r="Q184" s="234"/>
      <c r="R184" s="234"/>
      <c r="S184" s="235" t="e">
        <f>'５月２２日'!#REF!</f>
        <v>#REF!</v>
      </c>
      <c r="T184" s="235"/>
      <c r="U184" s="235"/>
      <c r="V184" s="235"/>
      <c r="W184" s="235"/>
      <c r="X184" s="235"/>
      <c r="Y184" s="235"/>
      <c r="Z184" s="235"/>
      <c r="AA184" s="234" t="s">
        <v>4</v>
      </c>
      <c r="AB184" s="234"/>
      <c r="AC184" s="234"/>
      <c r="AD184" s="234"/>
      <c r="AE184" s="236">
        <f>AE4</f>
        <v>44311</v>
      </c>
      <c r="AF184" s="237"/>
      <c r="AG184" s="237"/>
      <c r="AH184" s="237"/>
      <c r="AI184" s="237"/>
      <c r="AJ184" s="237"/>
      <c r="AK184" s="237"/>
      <c r="AL184" s="238">
        <f>AE184</f>
        <v>44311</v>
      </c>
      <c r="AM184" s="239"/>
    </row>
    <row r="185" spans="2:40" ht="12" customHeight="1">
      <c r="U185" s="6"/>
    </row>
    <row r="186" spans="2:40" ht="18" customHeight="1" thickBot="1">
      <c r="B186" s="4" t="s">
        <v>16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</row>
    <row r="187" spans="2:40" ht="18" customHeight="1" thickBot="1">
      <c r="B187" s="246"/>
      <c r="C187" s="231"/>
      <c r="D187" s="230" t="s">
        <v>5</v>
      </c>
      <c r="E187" s="230"/>
      <c r="F187" s="230"/>
      <c r="G187" s="231" t="s">
        <v>39</v>
      </c>
      <c r="H187" s="231"/>
      <c r="I187" s="231"/>
      <c r="J187" s="230" t="s">
        <v>6</v>
      </c>
      <c r="K187" s="230"/>
      <c r="L187" s="230"/>
      <c r="M187" s="230"/>
      <c r="N187" s="230"/>
      <c r="O187" s="230"/>
      <c r="P187" s="230"/>
      <c r="Q187" s="230"/>
      <c r="R187" s="230" t="s">
        <v>40</v>
      </c>
      <c r="S187" s="230"/>
      <c r="T187" s="230"/>
      <c r="U187" s="230"/>
      <c r="V187" s="230"/>
      <c r="W187" s="230"/>
      <c r="X187" s="230"/>
      <c r="Y187" s="230" t="s">
        <v>6</v>
      </c>
      <c r="Z187" s="230"/>
      <c r="AA187" s="230"/>
      <c r="AB187" s="230"/>
      <c r="AC187" s="230"/>
      <c r="AD187" s="230"/>
      <c r="AE187" s="230"/>
      <c r="AF187" s="230"/>
      <c r="AG187" s="231" t="s">
        <v>39</v>
      </c>
      <c r="AH187" s="231"/>
      <c r="AI187" s="231"/>
      <c r="AJ187" s="231" t="s">
        <v>7</v>
      </c>
      <c r="AK187" s="231"/>
      <c r="AL187" s="231"/>
      <c r="AM187" s="231"/>
      <c r="AN187" s="232"/>
    </row>
    <row r="188" spans="2:40" ht="18" customHeight="1">
      <c r="B188" s="199">
        <v>1</v>
      </c>
      <c r="C188" s="200"/>
      <c r="D188" s="201">
        <v>0.375</v>
      </c>
      <c r="E188" s="201"/>
      <c r="F188" s="201"/>
      <c r="G188" s="203"/>
      <c r="H188" s="203"/>
      <c r="I188" s="203"/>
      <c r="J188" s="205" t="e">
        <f>D202</f>
        <v>#REF!</v>
      </c>
      <c r="K188" s="206"/>
      <c r="L188" s="206"/>
      <c r="M188" s="206"/>
      <c r="N188" s="206"/>
      <c r="O188" s="206"/>
      <c r="P188" s="206"/>
      <c r="Q188" s="206"/>
      <c r="R188" s="208" t="str">
        <f>IF(OR(T188="",T189=""),"",T188+T189)</f>
        <v/>
      </c>
      <c r="S188" s="209"/>
      <c r="T188" s="20"/>
      <c r="U188" s="21" t="s">
        <v>8</v>
      </c>
      <c r="V188" s="20"/>
      <c r="W188" s="208" t="str">
        <f>IF(OR(V188="",V189=""),"",V188+V189)</f>
        <v/>
      </c>
      <c r="X188" s="208"/>
      <c r="Y188" s="205" t="e">
        <f>D203</f>
        <v>#REF!</v>
      </c>
      <c r="Z188" s="206"/>
      <c r="AA188" s="206"/>
      <c r="AB188" s="206"/>
      <c r="AC188" s="206"/>
      <c r="AD188" s="206"/>
      <c r="AE188" s="206"/>
      <c r="AF188" s="206"/>
      <c r="AG188" s="203"/>
      <c r="AH188" s="203"/>
      <c r="AI188" s="203"/>
      <c r="AJ188" s="294" t="e">
        <f ca="1">DBCS(INDIRECT("組合せタイムスケジュール!d"&amp;(ROW())/2-89))</f>
        <v>#REF!</v>
      </c>
      <c r="AK188" s="294"/>
      <c r="AL188" s="294"/>
      <c r="AM188" s="294"/>
      <c r="AN188" s="295"/>
    </row>
    <row r="189" spans="2:40" ht="18" customHeight="1">
      <c r="B189" s="197"/>
      <c r="C189" s="198"/>
      <c r="D189" s="202"/>
      <c r="E189" s="202"/>
      <c r="F189" s="202"/>
      <c r="G189" s="204"/>
      <c r="H189" s="204"/>
      <c r="I189" s="204"/>
      <c r="J189" s="207"/>
      <c r="K189" s="207"/>
      <c r="L189" s="207"/>
      <c r="M189" s="207"/>
      <c r="N189" s="207"/>
      <c r="O189" s="207"/>
      <c r="P189" s="207"/>
      <c r="Q189" s="207"/>
      <c r="R189" s="210"/>
      <c r="S189" s="210"/>
      <c r="T189" s="22"/>
      <c r="U189" s="23" t="s">
        <v>8</v>
      </c>
      <c r="V189" s="22"/>
      <c r="W189" s="217"/>
      <c r="X189" s="217"/>
      <c r="Y189" s="207"/>
      <c r="Z189" s="207"/>
      <c r="AA189" s="207"/>
      <c r="AB189" s="207"/>
      <c r="AC189" s="207"/>
      <c r="AD189" s="207"/>
      <c r="AE189" s="207"/>
      <c r="AF189" s="207"/>
      <c r="AG189" s="204"/>
      <c r="AH189" s="204"/>
      <c r="AI189" s="204"/>
      <c r="AJ189" s="290"/>
      <c r="AK189" s="290"/>
      <c r="AL189" s="290"/>
      <c r="AM189" s="290"/>
      <c r="AN189" s="291"/>
    </row>
    <row r="190" spans="2:40" ht="18" customHeight="1">
      <c r="B190" s="195">
        <v>2</v>
      </c>
      <c r="C190" s="196"/>
      <c r="D190" s="202">
        <v>0.40277777777777773</v>
      </c>
      <c r="E190" s="202">
        <v>0.4375</v>
      </c>
      <c r="F190" s="202"/>
      <c r="G190" s="204"/>
      <c r="H190" s="204"/>
      <c r="I190" s="204"/>
      <c r="J190" s="215" t="e">
        <f>D204</f>
        <v>#REF!</v>
      </c>
      <c r="K190" s="216"/>
      <c r="L190" s="216"/>
      <c r="M190" s="216"/>
      <c r="N190" s="216"/>
      <c r="O190" s="216"/>
      <c r="P190" s="216"/>
      <c r="Q190" s="216"/>
      <c r="R190" s="217" t="str">
        <f t="shared" ref="R190" si="92">IF(OR(T190="",T191=""),"",T190+T191)</f>
        <v/>
      </c>
      <c r="S190" s="210"/>
      <c r="T190" s="24"/>
      <c r="U190" s="25" t="s">
        <v>8</v>
      </c>
      <c r="V190" s="24"/>
      <c r="W190" s="217" t="str">
        <f t="shared" ref="W190" si="93">IF(OR(V190="",V191=""),"",V190+V191)</f>
        <v/>
      </c>
      <c r="X190" s="217"/>
      <c r="Y190" s="215" t="e">
        <f>D205</f>
        <v>#REF!</v>
      </c>
      <c r="Z190" s="216"/>
      <c r="AA190" s="216"/>
      <c r="AB190" s="216"/>
      <c r="AC190" s="216"/>
      <c r="AD190" s="216"/>
      <c r="AE190" s="216"/>
      <c r="AF190" s="216"/>
      <c r="AG190" s="204"/>
      <c r="AH190" s="204"/>
      <c r="AI190" s="204"/>
      <c r="AJ190" s="290" t="e">
        <f ca="1">DBCS(INDIRECT("組合せタイムスケジュール!d"&amp;(ROW())/2-89))</f>
        <v>#REF!</v>
      </c>
      <c r="AK190" s="290"/>
      <c r="AL190" s="290"/>
      <c r="AM190" s="290"/>
      <c r="AN190" s="291"/>
    </row>
    <row r="191" spans="2:40" ht="18" customHeight="1">
      <c r="B191" s="197"/>
      <c r="C191" s="198"/>
      <c r="D191" s="202"/>
      <c r="E191" s="202"/>
      <c r="F191" s="202"/>
      <c r="G191" s="204"/>
      <c r="H191" s="204"/>
      <c r="I191" s="204"/>
      <c r="J191" s="207"/>
      <c r="K191" s="207"/>
      <c r="L191" s="207"/>
      <c r="M191" s="207"/>
      <c r="N191" s="207"/>
      <c r="O191" s="207"/>
      <c r="P191" s="207"/>
      <c r="Q191" s="207"/>
      <c r="R191" s="210"/>
      <c r="S191" s="210"/>
      <c r="T191" s="22"/>
      <c r="U191" s="23" t="s">
        <v>8</v>
      </c>
      <c r="V191" s="22"/>
      <c r="W191" s="217"/>
      <c r="X191" s="217"/>
      <c r="Y191" s="207"/>
      <c r="Z191" s="207"/>
      <c r="AA191" s="207"/>
      <c r="AB191" s="207"/>
      <c r="AC191" s="207"/>
      <c r="AD191" s="207"/>
      <c r="AE191" s="207"/>
      <c r="AF191" s="207"/>
      <c r="AG191" s="204"/>
      <c r="AH191" s="204"/>
      <c r="AI191" s="204"/>
      <c r="AJ191" s="290"/>
      <c r="AK191" s="290"/>
      <c r="AL191" s="290"/>
      <c r="AM191" s="290"/>
      <c r="AN191" s="291"/>
    </row>
    <row r="192" spans="2:40" ht="18" customHeight="1">
      <c r="B192" s="195">
        <v>3</v>
      </c>
      <c r="C192" s="196"/>
      <c r="D192" s="202">
        <v>0.44444444444444442</v>
      </c>
      <c r="E192" s="202"/>
      <c r="F192" s="202"/>
      <c r="G192" s="204"/>
      <c r="H192" s="204"/>
      <c r="I192" s="204"/>
      <c r="J192" s="215" t="e">
        <f>D204</f>
        <v>#REF!</v>
      </c>
      <c r="K192" s="216"/>
      <c r="L192" s="216"/>
      <c r="M192" s="216"/>
      <c r="N192" s="216"/>
      <c r="O192" s="216"/>
      <c r="P192" s="216"/>
      <c r="Q192" s="216"/>
      <c r="R192" s="217" t="str">
        <f t="shared" ref="R192" si="94">IF(OR(T192="",T193=""),"",T192+T193)</f>
        <v/>
      </c>
      <c r="S192" s="210"/>
      <c r="T192" s="24"/>
      <c r="U192" s="25" t="s">
        <v>8</v>
      </c>
      <c r="V192" s="24"/>
      <c r="W192" s="217" t="str">
        <f t="shared" ref="W192" si="95">IF(OR(V192="",V193=""),"",V192+V193)</f>
        <v/>
      </c>
      <c r="X192" s="217"/>
      <c r="Y192" s="215" t="e">
        <f>D203</f>
        <v>#REF!</v>
      </c>
      <c r="Z192" s="216"/>
      <c r="AA192" s="216"/>
      <c r="AB192" s="216"/>
      <c r="AC192" s="216"/>
      <c r="AD192" s="216"/>
      <c r="AE192" s="216"/>
      <c r="AF192" s="216"/>
      <c r="AG192" s="204"/>
      <c r="AH192" s="204"/>
      <c r="AI192" s="204"/>
      <c r="AJ192" s="290" t="e">
        <f ca="1">DBCS(INDIRECT("組合せタイムスケジュール!d"&amp;(ROW())/2-89))</f>
        <v>#REF!</v>
      </c>
      <c r="AK192" s="290"/>
      <c r="AL192" s="290"/>
      <c r="AM192" s="290"/>
      <c r="AN192" s="291"/>
    </row>
    <row r="193" spans="2:41" ht="18" customHeight="1">
      <c r="B193" s="197"/>
      <c r="C193" s="198"/>
      <c r="D193" s="202"/>
      <c r="E193" s="202"/>
      <c r="F193" s="202"/>
      <c r="G193" s="204"/>
      <c r="H193" s="204"/>
      <c r="I193" s="204"/>
      <c r="J193" s="207"/>
      <c r="K193" s="207"/>
      <c r="L193" s="207"/>
      <c r="M193" s="207"/>
      <c r="N193" s="207"/>
      <c r="O193" s="207"/>
      <c r="P193" s="207"/>
      <c r="Q193" s="207"/>
      <c r="R193" s="210"/>
      <c r="S193" s="210"/>
      <c r="T193" s="22"/>
      <c r="U193" s="23" t="s">
        <v>8</v>
      </c>
      <c r="V193" s="22"/>
      <c r="W193" s="217"/>
      <c r="X193" s="217"/>
      <c r="Y193" s="207"/>
      <c r="Z193" s="207"/>
      <c r="AA193" s="207"/>
      <c r="AB193" s="207"/>
      <c r="AC193" s="207"/>
      <c r="AD193" s="207"/>
      <c r="AE193" s="207"/>
      <c r="AF193" s="207"/>
      <c r="AG193" s="204"/>
      <c r="AH193" s="204"/>
      <c r="AI193" s="204"/>
      <c r="AJ193" s="290"/>
      <c r="AK193" s="290"/>
      <c r="AL193" s="290"/>
      <c r="AM193" s="290"/>
      <c r="AN193" s="291"/>
    </row>
    <row r="194" spans="2:41" ht="18" customHeight="1">
      <c r="B194" s="195">
        <v>4</v>
      </c>
      <c r="C194" s="196"/>
      <c r="D194" s="202">
        <v>0.47222222222222227</v>
      </c>
      <c r="E194" s="202">
        <v>0.4375</v>
      </c>
      <c r="F194" s="202"/>
      <c r="G194" s="204"/>
      <c r="H194" s="204"/>
      <c r="I194" s="204"/>
      <c r="J194" s="215" t="e">
        <f>D202</f>
        <v>#REF!</v>
      </c>
      <c r="K194" s="216"/>
      <c r="L194" s="216"/>
      <c r="M194" s="216"/>
      <c r="N194" s="216"/>
      <c r="O194" s="216"/>
      <c r="P194" s="216"/>
      <c r="Q194" s="216"/>
      <c r="R194" s="217" t="str">
        <f t="shared" ref="R194" si="96">IF(OR(T194="",T195=""),"",T194+T195)</f>
        <v/>
      </c>
      <c r="S194" s="210"/>
      <c r="T194" s="24"/>
      <c r="U194" s="25" t="s">
        <v>8</v>
      </c>
      <c r="V194" s="24"/>
      <c r="W194" s="217" t="str">
        <f t="shared" ref="W194" si="97">IF(OR(V194="",V195=""),"",V194+V195)</f>
        <v/>
      </c>
      <c r="X194" s="217"/>
      <c r="Y194" s="215" t="e">
        <f>D205</f>
        <v>#REF!</v>
      </c>
      <c r="Z194" s="216"/>
      <c r="AA194" s="216"/>
      <c r="AB194" s="216"/>
      <c r="AC194" s="216"/>
      <c r="AD194" s="216"/>
      <c r="AE194" s="216"/>
      <c r="AF194" s="216"/>
      <c r="AG194" s="204"/>
      <c r="AH194" s="204"/>
      <c r="AI194" s="204"/>
      <c r="AJ194" s="290" t="e">
        <f ca="1">DBCS(INDIRECT("組合せタイムスケジュール!d"&amp;(ROW())/2-89))</f>
        <v>#REF!</v>
      </c>
      <c r="AK194" s="290"/>
      <c r="AL194" s="290"/>
      <c r="AM194" s="290"/>
      <c r="AN194" s="291"/>
    </row>
    <row r="195" spans="2:41" ht="18" customHeight="1">
      <c r="B195" s="197"/>
      <c r="C195" s="198"/>
      <c r="D195" s="202"/>
      <c r="E195" s="202"/>
      <c r="F195" s="202"/>
      <c r="G195" s="204"/>
      <c r="H195" s="204"/>
      <c r="I195" s="204"/>
      <c r="J195" s="207"/>
      <c r="K195" s="207"/>
      <c r="L195" s="207"/>
      <c r="M195" s="207"/>
      <c r="N195" s="207"/>
      <c r="O195" s="207"/>
      <c r="P195" s="207"/>
      <c r="Q195" s="207"/>
      <c r="R195" s="210"/>
      <c r="S195" s="210"/>
      <c r="T195" s="22"/>
      <c r="U195" s="23" t="s">
        <v>8</v>
      </c>
      <c r="V195" s="22"/>
      <c r="W195" s="217"/>
      <c r="X195" s="217"/>
      <c r="Y195" s="207"/>
      <c r="Z195" s="207"/>
      <c r="AA195" s="207"/>
      <c r="AB195" s="207"/>
      <c r="AC195" s="207"/>
      <c r="AD195" s="207"/>
      <c r="AE195" s="207"/>
      <c r="AF195" s="207"/>
      <c r="AG195" s="204"/>
      <c r="AH195" s="204"/>
      <c r="AI195" s="204"/>
      <c r="AJ195" s="290"/>
      <c r="AK195" s="290"/>
      <c r="AL195" s="290"/>
      <c r="AM195" s="290"/>
      <c r="AN195" s="291"/>
    </row>
    <row r="196" spans="2:41" ht="18" customHeight="1">
      <c r="B196" s="195">
        <v>5</v>
      </c>
      <c r="C196" s="196"/>
      <c r="D196" s="202">
        <v>0.51388888888888895</v>
      </c>
      <c r="E196" s="202">
        <v>0.4375</v>
      </c>
      <c r="F196" s="202"/>
      <c r="G196" s="204"/>
      <c r="H196" s="204"/>
      <c r="I196" s="204"/>
      <c r="J196" s="215" t="e">
        <f>D202</f>
        <v>#REF!</v>
      </c>
      <c r="K196" s="216"/>
      <c r="L196" s="216"/>
      <c r="M196" s="216"/>
      <c r="N196" s="216"/>
      <c r="O196" s="216"/>
      <c r="P196" s="216"/>
      <c r="Q196" s="216"/>
      <c r="R196" s="217" t="str">
        <f t="shared" ref="R196" si="98">IF(OR(T196="",T197=""),"",T196+T197)</f>
        <v/>
      </c>
      <c r="S196" s="210"/>
      <c r="T196" s="24"/>
      <c r="U196" s="25" t="s">
        <v>8</v>
      </c>
      <c r="V196" s="24"/>
      <c r="W196" s="217" t="str">
        <f t="shared" ref="W196" si="99">IF(OR(V196="",V197=""),"",V196+V197)</f>
        <v/>
      </c>
      <c r="X196" s="217"/>
      <c r="Y196" s="215" t="e">
        <f>D204</f>
        <v>#REF!</v>
      </c>
      <c r="Z196" s="216"/>
      <c r="AA196" s="216"/>
      <c r="AB196" s="216"/>
      <c r="AC196" s="216"/>
      <c r="AD196" s="216"/>
      <c r="AE196" s="216"/>
      <c r="AF196" s="216"/>
      <c r="AG196" s="204"/>
      <c r="AH196" s="204"/>
      <c r="AI196" s="204"/>
      <c r="AJ196" s="290" t="e">
        <f ca="1">DBCS(INDIRECT("組合せタイムスケジュール!d"&amp;(ROW())/2-89))</f>
        <v>#REF!</v>
      </c>
      <c r="AK196" s="290"/>
      <c r="AL196" s="290"/>
      <c r="AM196" s="290"/>
      <c r="AN196" s="291"/>
    </row>
    <row r="197" spans="2:41" ht="18" customHeight="1">
      <c r="B197" s="197"/>
      <c r="C197" s="198"/>
      <c r="D197" s="202"/>
      <c r="E197" s="202"/>
      <c r="F197" s="202"/>
      <c r="G197" s="204"/>
      <c r="H197" s="204"/>
      <c r="I197" s="204"/>
      <c r="J197" s="207"/>
      <c r="K197" s="207"/>
      <c r="L197" s="207"/>
      <c r="M197" s="207"/>
      <c r="N197" s="207"/>
      <c r="O197" s="207"/>
      <c r="P197" s="207"/>
      <c r="Q197" s="207"/>
      <c r="R197" s="210"/>
      <c r="S197" s="210"/>
      <c r="T197" s="22"/>
      <c r="U197" s="23" t="s">
        <v>8</v>
      </c>
      <c r="V197" s="22"/>
      <c r="W197" s="217"/>
      <c r="X197" s="217"/>
      <c r="Y197" s="207"/>
      <c r="Z197" s="207"/>
      <c r="AA197" s="207"/>
      <c r="AB197" s="207"/>
      <c r="AC197" s="207"/>
      <c r="AD197" s="207"/>
      <c r="AE197" s="207"/>
      <c r="AF197" s="207"/>
      <c r="AG197" s="204"/>
      <c r="AH197" s="204"/>
      <c r="AI197" s="204"/>
      <c r="AJ197" s="290"/>
      <c r="AK197" s="290"/>
      <c r="AL197" s="290"/>
      <c r="AM197" s="290"/>
      <c r="AN197" s="291"/>
    </row>
    <row r="198" spans="2:41" ht="18" customHeight="1">
      <c r="B198" s="195">
        <v>6</v>
      </c>
      <c r="C198" s="196"/>
      <c r="D198" s="202">
        <v>0.54166666666666663</v>
      </c>
      <c r="E198" s="202">
        <v>0.4375</v>
      </c>
      <c r="F198" s="202"/>
      <c r="G198" s="204"/>
      <c r="H198" s="204"/>
      <c r="I198" s="204"/>
      <c r="J198" s="215" t="e">
        <f>D203</f>
        <v>#REF!</v>
      </c>
      <c r="K198" s="216"/>
      <c r="L198" s="216"/>
      <c r="M198" s="216"/>
      <c r="N198" s="216"/>
      <c r="O198" s="216"/>
      <c r="P198" s="216"/>
      <c r="Q198" s="216"/>
      <c r="R198" s="217" t="str">
        <f t="shared" ref="R198" si="100">IF(OR(T198="",T199=""),"",T198+T199)</f>
        <v/>
      </c>
      <c r="S198" s="210"/>
      <c r="T198" s="24"/>
      <c r="U198" s="25" t="s">
        <v>8</v>
      </c>
      <c r="V198" s="24"/>
      <c r="W198" s="217" t="str">
        <f t="shared" ref="W198" si="101">IF(OR(V198="",V199=""),"",V198+V199)</f>
        <v/>
      </c>
      <c r="X198" s="217"/>
      <c r="Y198" s="215" t="e">
        <f>D205</f>
        <v>#REF!</v>
      </c>
      <c r="Z198" s="216"/>
      <c r="AA198" s="216"/>
      <c r="AB198" s="216"/>
      <c r="AC198" s="216"/>
      <c r="AD198" s="216"/>
      <c r="AE198" s="216"/>
      <c r="AF198" s="216"/>
      <c r="AG198" s="204"/>
      <c r="AH198" s="204"/>
      <c r="AI198" s="204"/>
      <c r="AJ198" s="290" t="e">
        <f ca="1">DBCS(INDIRECT("組合せタイムスケジュール!d"&amp;(ROW())/2-89))</f>
        <v>#REF!</v>
      </c>
      <c r="AK198" s="290"/>
      <c r="AL198" s="290"/>
      <c r="AM198" s="290"/>
      <c r="AN198" s="291"/>
    </row>
    <row r="199" spans="2:41" ht="18" customHeight="1" thickBot="1">
      <c r="B199" s="213"/>
      <c r="C199" s="214"/>
      <c r="D199" s="221"/>
      <c r="E199" s="221"/>
      <c r="F199" s="221"/>
      <c r="G199" s="218"/>
      <c r="H199" s="218"/>
      <c r="I199" s="218"/>
      <c r="J199" s="222"/>
      <c r="K199" s="222"/>
      <c r="L199" s="222"/>
      <c r="M199" s="222"/>
      <c r="N199" s="222"/>
      <c r="O199" s="222"/>
      <c r="P199" s="222"/>
      <c r="Q199" s="222"/>
      <c r="R199" s="223"/>
      <c r="S199" s="223"/>
      <c r="T199" s="26"/>
      <c r="U199" s="27" t="s">
        <v>8</v>
      </c>
      <c r="V199" s="26"/>
      <c r="W199" s="224"/>
      <c r="X199" s="224"/>
      <c r="Y199" s="222"/>
      <c r="Z199" s="222"/>
      <c r="AA199" s="222"/>
      <c r="AB199" s="222"/>
      <c r="AC199" s="222"/>
      <c r="AD199" s="222"/>
      <c r="AE199" s="222"/>
      <c r="AF199" s="222"/>
      <c r="AG199" s="218"/>
      <c r="AH199" s="218"/>
      <c r="AI199" s="218"/>
      <c r="AJ199" s="292"/>
      <c r="AK199" s="292"/>
      <c r="AL199" s="292"/>
      <c r="AM199" s="292"/>
      <c r="AN199" s="293"/>
    </row>
    <row r="200" spans="2:41" ht="18" customHeight="1" thickBot="1">
      <c r="D200" s="4"/>
      <c r="E200" s="4"/>
    </row>
    <row r="201" spans="2:41" ht="24" customHeight="1" thickBot="1">
      <c r="B201" s="269" t="s">
        <v>29</v>
      </c>
      <c r="C201" s="270"/>
      <c r="D201" s="270"/>
      <c r="E201" s="270"/>
      <c r="F201" s="270"/>
      <c r="G201" s="270"/>
      <c r="H201" s="270"/>
      <c r="I201" s="270"/>
      <c r="J201" s="270"/>
      <c r="K201" s="270"/>
      <c r="L201" s="271"/>
      <c r="M201" s="225" t="e">
        <f>D202</f>
        <v>#REF!</v>
      </c>
      <c r="N201" s="225"/>
      <c r="O201" s="225"/>
      <c r="P201" s="225"/>
      <c r="Q201" s="225"/>
      <c r="R201" s="225" t="e">
        <f>D203</f>
        <v>#REF!</v>
      </c>
      <c r="S201" s="225"/>
      <c r="T201" s="225"/>
      <c r="U201" s="225"/>
      <c r="V201" s="225"/>
      <c r="W201" s="225" t="e">
        <f>D204</f>
        <v>#REF!</v>
      </c>
      <c r="X201" s="225"/>
      <c r="Y201" s="225"/>
      <c r="Z201" s="225"/>
      <c r="AA201" s="225"/>
      <c r="AB201" s="225" t="e">
        <f>D205</f>
        <v>#REF!</v>
      </c>
      <c r="AC201" s="225"/>
      <c r="AD201" s="225"/>
      <c r="AE201" s="225"/>
      <c r="AF201" s="225"/>
      <c r="AG201" s="244" t="s">
        <v>19</v>
      </c>
      <c r="AH201" s="244"/>
      <c r="AI201" s="244" t="s">
        <v>21</v>
      </c>
      <c r="AJ201" s="244"/>
      <c r="AK201" s="244" t="s">
        <v>20</v>
      </c>
      <c r="AL201" s="244"/>
      <c r="AM201" s="244" t="s">
        <v>22</v>
      </c>
      <c r="AN201" s="245"/>
    </row>
    <row r="202" spans="2:41" ht="24" customHeight="1">
      <c r="B202" s="316">
        <v>1</v>
      </c>
      <c r="C202" s="317"/>
      <c r="D202" s="350" t="e">
        <f>VLOOKUP(B202,'５月２２日'!#REF!,1*$AQ$1+1,FALSE)</f>
        <v>#REF!</v>
      </c>
      <c r="E202" s="350"/>
      <c r="F202" s="350"/>
      <c r="G202" s="350"/>
      <c r="H202" s="350"/>
      <c r="I202" s="350"/>
      <c r="J202" s="350"/>
      <c r="K202" s="350"/>
      <c r="L202" s="350"/>
      <c r="M202" s="47"/>
      <c r="N202" s="48"/>
      <c r="O202" s="48"/>
      <c r="P202" s="49"/>
      <c r="Q202" s="50"/>
      <c r="R202" s="318" t="str">
        <f>IF(OR(T202="",V202=""),IF(T202&gt;V202,"〇",IF(T202&lt;V202,"●",IF(T202=V202,"△"))))</f>
        <v>△</v>
      </c>
      <c r="S202" s="319"/>
      <c r="T202" s="51" t="str">
        <f>R188</f>
        <v/>
      </c>
      <c r="U202" s="52" t="s">
        <v>18</v>
      </c>
      <c r="V202" s="53" t="str">
        <f>W188</f>
        <v/>
      </c>
      <c r="W202" s="318" t="str">
        <f>IF(OR(Y202="",AA202=""),IF(Y202&gt;AA202,"〇",IF(Y202&lt;AA202,"●",IF(Y202=AA202,"△"))))</f>
        <v>△</v>
      </c>
      <c r="X202" s="319"/>
      <c r="Y202" s="51" t="str">
        <f>R196</f>
        <v/>
      </c>
      <c r="Z202" s="52" t="s">
        <v>18</v>
      </c>
      <c r="AA202" s="53" t="str">
        <f>W196</f>
        <v/>
      </c>
      <c r="AB202" s="318" t="str">
        <f>IF(OR(AD202="",AF202=""),IF(AD202&gt;AF202,"〇",IF(AD202&lt;AF202,"●",IF(AD202=AF202,"△"))))</f>
        <v>△</v>
      </c>
      <c r="AC202" s="319"/>
      <c r="AD202" s="51" t="str">
        <f>R194</f>
        <v/>
      </c>
      <c r="AE202" s="52" t="s">
        <v>18</v>
      </c>
      <c r="AF202" s="53" t="str">
        <f>W194</f>
        <v/>
      </c>
      <c r="AG202" s="203">
        <f>COUNTIF(M202:AF202,"〇")*3+COUNTIF(M202:AF202,"△")</f>
        <v>3</v>
      </c>
      <c r="AH202" s="203"/>
      <c r="AI202" s="320">
        <f>SUM(O202,T202,Y202,AD202)-SUM(Q202,V202,AA202,AF202)</f>
        <v>0</v>
      </c>
      <c r="AJ202" s="203"/>
      <c r="AK202" s="320">
        <f>SUM(O202,T202,Y202,AD202)</f>
        <v>0</v>
      </c>
      <c r="AL202" s="203"/>
      <c r="AM202" s="203">
        <f>RANK(AO202,$AO$202:$AO$205)</f>
        <v>1</v>
      </c>
      <c r="AN202" s="314"/>
      <c r="AO202" s="3">
        <f>AG202*10000+AI202*1000+AK202*100</f>
        <v>30000</v>
      </c>
    </row>
    <row r="203" spans="2:41" ht="24" customHeight="1">
      <c r="B203" s="185">
        <v>2</v>
      </c>
      <c r="C203" s="186"/>
      <c r="D203" s="301" t="e">
        <f>VLOOKUP(B203,'５月２２日'!#REF!,1*$AQ$1+1,FALSE)</f>
        <v>#REF!</v>
      </c>
      <c r="E203" s="301"/>
      <c r="F203" s="301"/>
      <c r="G203" s="301"/>
      <c r="H203" s="301"/>
      <c r="I203" s="301"/>
      <c r="J203" s="301"/>
      <c r="K203" s="301"/>
      <c r="L203" s="301"/>
      <c r="M203" s="253" t="str">
        <f>IF(OR(O203="",Q203=""),IF(O203&gt;Q203,"〇",IF(O203&lt;Q203,"●",IF(O203=Q203,"△"))))</f>
        <v>△</v>
      </c>
      <c r="N203" s="254"/>
      <c r="O203" s="18" t="str">
        <f>V202</f>
        <v/>
      </c>
      <c r="P203" s="28" t="s">
        <v>18</v>
      </c>
      <c r="Q203" s="19" t="str">
        <f>T202</f>
        <v/>
      </c>
      <c r="R203" s="8"/>
      <c r="S203" s="9"/>
      <c r="T203" s="9"/>
      <c r="U203" s="9"/>
      <c r="V203" s="10"/>
      <c r="W203" s="253" t="str">
        <f>IF(OR(Y203="",AA203=""),IF(Y203&gt;AA203,"〇",IF(Y203&lt;AA203,"●",IF(Y203=AA203,"△"))))</f>
        <v>△</v>
      </c>
      <c r="X203" s="254"/>
      <c r="Y203" s="18" t="str">
        <f>W192</f>
        <v/>
      </c>
      <c r="Z203" s="28" t="s">
        <v>18</v>
      </c>
      <c r="AA203" s="19" t="str">
        <f>R192</f>
        <v/>
      </c>
      <c r="AB203" s="253" t="str">
        <f>IF(OR(AD203="",AF203=""),IF(AD203&gt;AF203,"〇",IF(AD203&lt;AF203,"●",IF(AD203=AF203,"△"))))</f>
        <v>△</v>
      </c>
      <c r="AC203" s="254"/>
      <c r="AD203" s="18" t="str">
        <f>R198</f>
        <v/>
      </c>
      <c r="AE203" s="28" t="s">
        <v>18</v>
      </c>
      <c r="AF203" s="19" t="str">
        <f>W198</f>
        <v/>
      </c>
      <c r="AG203" s="204">
        <f t="shared" ref="AG203:AG205" si="102">COUNTIF(M203:AF203,"〇")*3+COUNTIF(M203:AF203,"△")</f>
        <v>3</v>
      </c>
      <c r="AH203" s="204"/>
      <c r="AI203" s="300">
        <f t="shared" ref="AI203:AI205" si="103">SUM(O203,T203,Y203,AD203)-SUM(Q203,V203,AA203,AF203)</f>
        <v>0</v>
      </c>
      <c r="AJ203" s="204"/>
      <c r="AK203" s="300">
        <f t="shared" ref="AK203:AK205" si="104">SUM(O203,T203,Y203,AD203)</f>
        <v>0</v>
      </c>
      <c r="AL203" s="204"/>
      <c r="AM203" s="204">
        <f t="shared" ref="AM203:AM205" si="105">RANK(AO203,$AO$202:$AO$205)</f>
        <v>1</v>
      </c>
      <c r="AN203" s="241"/>
      <c r="AO203" s="3">
        <f>AG203*10000+AI203*1000+AK203*100</f>
        <v>30000</v>
      </c>
    </row>
    <row r="204" spans="2:41" ht="24" customHeight="1">
      <c r="B204" s="185">
        <v>3</v>
      </c>
      <c r="C204" s="186"/>
      <c r="D204" s="301" t="e">
        <f>VLOOKUP(B204,'５月２２日'!#REF!,1*$AQ$1+1,FALSE)</f>
        <v>#REF!</v>
      </c>
      <c r="E204" s="301"/>
      <c r="F204" s="301"/>
      <c r="G204" s="301"/>
      <c r="H204" s="301"/>
      <c r="I204" s="301"/>
      <c r="J204" s="301"/>
      <c r="K204" s="301"/>
      <c r="L204" s="301"/>
      <c r="M204" s="253" t="str">
        <f>IF(OR(O204="",Q204=""),IF(O204&gt;Q204,"〇",IF(O204&lt;Q204,"●",IF(O204=Q204,"△"))))</f>
        <v>△</v>
      </c>
      <c r="N204" s="254"/>
      <c r="O204" s="18" t="str">
        <f>AA202</f>
        <v/>
      </c>
      <c r="P204" s="28" t="s">
        <v>18</v>
      </c>
      <c r="Q204" s="19" t="str">
        <f>Y202</f>
        <v/>
      </c>
      <c r="R204" s="253" t="str">
        <f>IF(OR(T204="",V204=""),IF(T204&gt;V204,"〇",IF(T204&lt;V204,"●",IF(T204=V204,"△"))))</f>
        <v>△</v>
      </c>
      <c r="S204" s="254"/>
      <c r="T204" s="18" t="str">
        <f>AA203</f>
        <v/>
      </c>
      <c r="U204" s="28" t="s">
        <v>18</v>
      </c>
      <c r="V204" s="19" t="str">
        <f>Y203</f>
        <v/>
      </c>
      <c r="W204" s="8"/>
      <c r="X204" s="9"/>
      <c r="Y204" s="9"/>
      <c r="Z204" s="9"/>
      <c r="AA204" s="10"/>
      <c r="AB204" s="253" t="str">
        <f>IF(OR(AD204="",AF204=""),IF(AD204&gt;AF204,"〇",IF(AD204&lt;AF204,"●",IF(AD204=AF204,"△"))))</f>
        <v>△</v>
      </c>
      <c r="AC204" s="254"/>
      <c r="AD204" s="18" t="str">
        <f>R190</f>
        <v/>
      </c>
      <c r="AE204" s="28" t="s">
        <v>18</v>
      </c>
      <c r="AF204" s="19" t="str">
        <f>W190</f>
        <v/>
      </c>
      <c r="AG204" s="204">
        <f t="shared" si="102"/>
        <v>3</v>
      </c>
      <c r="AH204" s="204"/>
      <c r="AI204" s="300">
        <f t="shared" si="103"/>
        <v>0</v>
      </c>
      <c r="AJ204" s="204"/>
      <c r="AK204" s="300">
        <f t="shared" si="104"/>
        <v>0</v>
      </c>
      <c r="AL204" s="204"/>
      <c r="AM204" s="204">
        <f t="shared" si="105"/>
        <v>1</v>
      </c>
      <c r="AN204" s="241"/>
      <c r="AO204" s="3">
        <f>AG204*10000+AI204*1000+AK204*100</f>
        <v>30000</v>
      </c>
    </row>
    <row r="205" spans="2:41" ht="24" customHeight="1" thickBot="1">
      <c r="B205" s="174">
        <v>4</v>
      </c>
      <c r="C205" s="175"/>
      <c r="D205" s="181" t="e">
        <f>VLOOKUP(B205,'５月２２日'!#REF!,1*$AQ$1+1,FALSE)</f>
        <v>#REF!</v>
      </c>
      <c r="E205" s="181"/>
      <c r="F205" s="181"/>
      <c r="G205" s="181"/>
      <c r="H205" s="181"/>
      <c r="I205" s="181"/>
      <c r="J205" s="181"/>
      <c r="K205" s="181"/>
      <c r="L205" s="181"/>
      <c r="M205" s="273" t="str">
        <f>IF(OR(O205="",Q205=""),IF(O205&gt;Q205,"〇",IF(O205&lt;Q205,"●",IF(O205=Q205,"△"))))</f>
        <v>△</v>
      </c>
      <c r="N205" s="277"/>
      <c r="O205" s="34" t="str">
        <f>AF202</f>
        <v/>
      </c>
      <c r="P205" s="35" t="s">
        <v>18</v>
      </c>
      <c r="Q205" s="36" t="str">
        <f>AD202</f>
        <v/>
      </c>
      <c r="R205" s="273" t="str">
        <f>IF(OR(T205="",V205=""),IF(T205&gt;V205,"〇",IF(T205&lt;V205,"●",IF(T205=V205,"△"))))</f>
        <v>△</v>
      </c>
      <c r="S205" s="277"/>
      <c r="T205" s="34" t="str">
        <f>AF204</f>
        <v/>
      </c>
      <c r="U205" s="35" t="s">
        <v>18</v>
      </c>
      <c r="V205" s="36" t="str">
        <f>AD203</f>
        <v/>
      </c>
      <c r="W205" s="273" t="str">
        <f>IF(OR(Y205="",AA205=""),IF(Y205&gt;AA205,"〇",IF(Y205&lt;AA205,"●",IF(Y205=AA205,"△"))))</f>
        <v>△</v>
      </c>
      <c r="X205" s="277"/>
      <c r="Y205" s="34" t="str">
        <f>AF204</f>
        <v/>
      </c>
      <c r="Z205" s="35" t="s">
        <v>18</v>
      </c>
      <c r="AA205" s="36" t="str">
        <f>AD204</f>
        <v/>
      </c>
      <c r="AB205" s="37"/>
      <c r="AC205" s="38"/>
      <c r="AD205" s="38"/>
      <c r="AE205" s="38"/>
      <c r="AF205" s="39"/>
      <c r="AG205" s="218">
        <f t="shared" si="102"/>
        <v>3</v>
      </c>
      <c r="AH205" s="218"/>
      <c r="AI205" s="272">
        <f t="shared" si="103"/>
        <v>0</v>
      </c>
      <c r="AJ205" s="218"/>
      <c r="AK205" s="272">
        <f t="shared" si="104"/>
        <v>0</v>
      </c>
      <c r="AL205" s="218"/>
      <c r="AM205" s="218">
        <f t="shared" si="105"/>
        <v>1</v>
      </c>
      <c r="AN205" s="243"/>
      <c r="AO205" s="3">
        <f>AG205*10000+AI205*1000+AK205*100</f>
        <v>30000</v>
      </c>
    </row>
    <row r="206" spans="2:41" ht="18" customHeight="1" thickBot="1">
      <c r="B206" s="4"/>
      <c r="C206" s="4"/>
      <c r="AN206" s="4"/>
    </row>
    <row r="207" spans="2:41" ht="24" customHeight="1" thickBot="1">
      <c r="C207" s="192" t="s">
        <v>9</v>
      </c>
      <c r="D207" s="193"/>
      <c r="E207" s="193"/>
      <c r="F207" s="193"/>
      <c r="G207" s="193"/>
      <c r="H207" s="193" t="s">
        <v>6</v>
      </c>
      <c r="I207" s="193"/>
      <c r="J207" s="193"/>
      <c r="K207" s="193"/>
      <c r="L207" s="193"/>
      <c r="M207" s="193"/>
      <c r="N207" s="193"/>
      <c r="O207" s="193"/>
      <c r="P207" s="193"/>
      <c r="Q207" s="193"/>
      <c r="R207" s="193" t="s">
        <v>10</v>
      </c>
      <c r="S207" s="193"/>
      <c r="T207" s="193"/>
      <c r="U207" s="193"/>
      <c r="V207" s="193"/>
      <c r="W207" s="193"/>
      <c r="X207" s="193"/>
      <c r="Y207" s="193"/>
      <c r="Z207" s="193"/>
      <c r="AA207" s="193" t="s">
        <v>11</v>
      </c>
      <c r="AB207" s="193"/>
      <c r="AC207" s="193"/>
      <c r="AD207" s="193" t="s">
        <v>12</v>
      </c>
      <c r="AE207" s="193"/>
      <c r="AF207" s="193"/>
      <c r="AG207" s="193"/>
      <c r="AH207" s="193"/>
      <c r="AI207" s="193"/>
      <c r="AJ207" s="193"/>
      <c r="AK207" s="193"/>
      <c r="AL207" s="193"/>
      <c r="AM207" s="194"/>
      <c r="AN207" s="4"/>
    </row>
    <row r="208" spans="2:41" ht="24" customHeight="1">
      <c r="C208" s="187" t="s">
        <v>13</v>
      </c>
      <c r="D208" s="188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  <c r="R208" s="188"/>
      <c r="S208" s="188"/>
      <c r="T208" s="188"/>
      <c r="U208" s="188"/>
      <c r="V208" s="188"/>
      <c r="W208" s="188"/>
      <c r="X208" s="188"/>
      <c r="Y208" s="188"/>
      <c r="Z208" s="188"/>
      <c r="AA208" s="189"/>
      <c r="AB208" s="189"/>
      <c r="AC208" s="189"/>
      <c r="AD208" s="190"/>
      <c r="AE208" s="190"/>
      <c r="AF208" s="190"/>
      <c r="AG208" s="190"/>
      <c r="AH208" s="190"/>
      <c r="AI208" s="190"/>
      <c r="AJ208" s="190"/>
      <c r="AK208" s="190"/>
      <c r="AL208" s="190"/>
      <c r="AM208" s="191"/>
      <c r="AN208" s="4"/>
    </row>
    <row r="209" spans="2:40" ht="24" customHeight="1">
      <c r="C209" s="296" t="s">
        <v>14</v>
      </c>
      <c r="D209" s="297"/>
      <c r="E209" s="297"/>
      <c r="F209" s="297"/>
      <c r="G209" s="297"/>
      <c r="H209" s="297"/>
      <c r="I209" s="297"/>
      <c r="J209" s="297"/>
      <c r="K209" s="297"/>
      <c r="L209" s="297"/>
      <c r="M209" s="297"/>
      <c r="N209" s="297"/>
      <c r="O209" s="297"/>
      <c r="P209" s="297"/>
      <c r="Q209" s="297"/>
      <c r="R209" s="297"/>
      <c r="S209" s="297"/>
      <c r="T209" s="297"/>
      <c r="U209" s="297"/>
      <c r="V209" s="297"/>
      <c r="W209" s="297"/>
      <c r="X209" s="297"/>
      <c r="Y209" s="297"/>
      <c r="Z209" s="297"/>
      <c r="AA209" s="297"/>
      <c r="AB209" s="297"/>
      <c r="AC209" s="297"/>
      <c r="AD209" s="298"/>
      <c r="AE209" s="298"/>
      <c r="AF209" s="298"/>
      <c r="AG209" s="298"/>
      <c r="AH209" s="298"/>
      <c r="AI209" s="298"/>
      <c r="AJ209" s="298"/>
      <c r="AK209" s="298"/>
      <c r="AL209" s="298"/>
      <c r="AM209" s="299"/>
      <c r="AN209" s="4"/>
    </row>
    <row r="210" spans="2:40" ht="24" customHeight="1" thickBot="1">
      <c r="C210" s="168" t="s">
        <v>14</v>
      </c>
      <c r="D210" s="169"/>
      <c r="E210" s="169"/>
      <c r="F210" s="169"/>
      <c r="G210" s="169"/>
      <c r="H210" s="169"/>
      <c r="I210" s="169"/>
      <c r="J210" s="169"/>
      <c r="K210" s="169"/>
      <c r="L210" s="169"/>
      <c r="M210" s="169"/>
      <c r="N210" s="169"/>
      <c r="O210" s="169"/>
      <c r="P210" s="169"/>
      <c r="Q210" s="169"/>
      <c r="R210" s="169"/>
      <c r="S210" s="169"/>
      <c r="T210" s="169"/>
      <c r="U210" s="169"/>
      <c r="V210" s="169"/>
      <c r="W210" s="169"/>
      <c r="X210" s="169"/>
      <c r="Y210" s="169"/>
      <c r="Z210" s="169"/>
      <c r="AA210" s="169"/>
      <c r="AB210" s="169"/>
      <c r="AC210" s="169"/>
      <c r="AD210" s="170"/>
      <c r="AE210" s="170"/>
      <c r="AF210" s="170"/>
      <c r="AG210" s="170"/>
      <c r="AH210" s="170"/>
      <c r="AI210" s="170"/>
      <c r="AJ210" s="170"/>
      <c r="AK210" s="170"/>
      <c r="AL210" s="170"/>
      <c r="AM210" s="171"/>
    </row>
    <row r="211" spans="2:40" ht="18" customHeight="1">
      <c r="B211" s="240" t="s">
        <v>15</v>
      </c>
      <c r="C211" s="240"/>
      <c r="D211" s="240"/>
      <c r="E211" s="240"/>
      <c r="F211" s="240"/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240"/>
      <c r="R211" s="240"/>
      <c r="S211" s="240"/>
      <c r="T211" s="240"/>
      <c r="U211" s="240"/>
      <c r="V211" s="240"/>
      <c r="W211" s="240"/>
      <c r="X211" s="240"/>
      <c r="Y211" s="240"/>
      <c r="Z211" s="240"/>
      <c r="AA211" s="240"/>
      <c r="AB211" s="240"/>
      <c r="AC211" s="240"/>
      <c r="AD211" s="240"/>
      <c r="AE211" s="240"/>
      <c r="AF211" s="240"/>
      <c r="AG211" s="240"/>
      <c r="AH211" s="240"/>
      <c r="AI211" s="240"/>
      <c r="AJ211" s="240"/>
      <c r="AK211" s="240"/>
      <c r="AL211" s="240"/>
      <c r="AM211" s="240"/>
      <c r="AN211" s="240"/>
    </row>
    <row r="212" spans="2:40" ht="18" customHeight="1">
      <c r="B212" s="240"/>
      <c r="C212" s="240"/>
      <c r="D212" s="240"/>
      <c r="E212" s="240"/>
      <c r="F212" s="240"/>
      <c r="G212" s="240"/>
      <c r="H212" s="240"/>
      <c r="I212" s="240"/>
      <c r="J212" s="240"/>
      <c r="K212" s="240"/>
      <c r="L212" s="240"/>
      <c r="M212" s="240"/>
      <c r="N212" s="240"/>
      <c r="O212" s="240"/>
      <c r="P212" s="240"/>
      <c r="Q212" s="240"/>
      <c r="R212" s="240"/>
      <c r="S212" s="240"/>
      <c r="T212" s="240"/>
      <c r="U212" s="240"/>
      <c r="V212" s="240"/>
      <c r="W212" s="240"/>
      <c r="X212" s="240"/>
      <c r="Y212" s="240"/>
      <c r="Z212" s="240"/>
      <c r="AA212" s="240"/>
      <c r="AB212" s="240"/>
      <c r="AC212" s="240"/>
      <c r="AD212" s="240"/>
      <c r="AE212" s="240"/>
      <c r="AF212" s="240"/>
      <c r="AG212" s="240"/>
      <c r="AH212" s="240"/>
      <c r="AI212" s="240"/>
      <c r="AJ212" s="240"/>
      <c r="AK212" s="240"/>
      <c r="AL212" s="240"/>
      <c r="AM212" s="240"/>
      <c r="AN212" s="240"/>
    </row>
    <row r="213" spans="2:40" ht="18" customHeight="1">
      <c r="C213" s="233" t="s">
        <v>57</v>
      </c>
      <c r="D213" s="233"/>
      <c r="E213" s="233"/>
      <c r="F213" s="233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</row>
    <row r="214" spans="2:40" ht="24" customHeight="1">
      <c r="C214" s="234" t="s">
        <v>1</v>
      </c>
      <c r="D214" s="234"/>
      <c r="E214" s="234"/>
      <c r="F214" s="234"/>
      <c r="G214" s="247" t="e">
        <f>'５月２２日'!#REF!</f>
        <v>#REF!</v>
      </c>
      <c r="H214" s="247"/>
      <c r="I214" s="247"/>
      <c r="J214" s="247"/>
      <c r="K214" s="247"/>
      <c r="L214" s="247"/>
      <c r="M214" s="247"/>
      <c r="N214" s="247"/>
      <c r="O214" s="234" t="s">
        <v>0</v>
      </c>
      <c r="P214" s="234"/>
      <c r="Q214" s="234"/>
      <c r="R214" s="234"/>
      <c r="S214" s="235" t="e">
        <f>'５月２２日'!#REF!</f>
        <v>#REF!</v>
      </c>
      <c r="T214" s="235"/>
      <c r="U214" s="235"/>
      <c r="V214" s="235"/>
      <c r="W214" s="235"/>
      <c r="X214" s="235"/>
      <c r="Y214" s="235"/>
      <c r="Z214" s="235"/>
      <c r="AA214" s="234" t="s">
        <v>4</v>
      </c>
      <c r="AB214" s="234"/>
      <c r="AC214" s="234"/>
      <c r="AD214" s="234"/>
      <c r="AE214" s="236">
        <f>AE34</f>
        <v>44311</v>
      </c>
      <c r="AF214" s="237"/>
      <c r="AG214" s="237"/>
      <c r="AH214" s="237"/>
      <c r="AI214" s="237"/>
      <c r="AJ214" s="237"/>
      <c r="AK214" s="237"/>
      <c r="AL214" s="238">
        <f>AE214</f>
        <v>44311</v>
      </c>
      <c r="AM214" s="239"/>
    </row>
    <row r="215" spans="2:40" ht="12" customHeight="1">
      <c r="U215" s="6"/>
    </row>
    <row r="216" spans="2:40" ht="18" customHeight="1" thickBot="1">
      <c r="B216" s="4" t="s">
        <v>16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</row>
    <row r="217" spans="2:40" ht="18" customHeight="1" thickBot="1">
      <c r="B217" s="246"/>
      <c r="C217" s="231"/>
      <c r="D217" s="230" t="s">
        <v>5</v>
      </c>
      <c r="E217" s="230"/>
      <c r="F217" s="230"/>
      <c r="G217" s="231" t="s">
        <v>39</v>
      </c>
      <c r="H217" s="231"/>
      <c r="I217" s="231"/>
      <c r="J217" s="230" t="s">
        <v>6</v>
      </c>
      <c r="K217" s="230"/>
      <c r="L217" s="230"/>
      <c r="M217" s="230"/>
      <c r="N217" s="230"/>
      <c r="O217" s="230"/>
      <c r="P217" s="230"/>
      <c r="Q217" s="230"/>
      <c r="R217" s="230" t="s">
        <v>40</v>
      </c>
      <c r="S217" s="230"/>
      <c r="T217" s="230"/>
      <c r="U217" s="230"/>
      <c r="V217" s="230"/>
      <c r="W217" s="230"/>
      <c r="X217" s="230"/>
      <c r="Y217" s="230" t="s">
        <v>6</v>
      </c>
      <c r="Z217" s="230"/>
      <c r="AA217" s="230"/>
      <c r="AB217" s="230"/>
      <c r="AC217" s="230"/>
      <c r="AD217" s="230"/>
      <c r="AE217" s="230"/>
      <c r="AF217" s="230"/>
      <c r="AG217" s="231" t="s">
        <v>39</v>
      </c>
      <c r="AH217" s="231"/>
      <c r="AI217" s="231"/>
      <c r="AJ217" s="231" t="s">
        <v>7</v>
      </c>
      <c r="AK217" s="231"/>
      <c r="AL217" s="231"/>
      <c r="AM217" s="231"/>
      <c r="AN217" s="232"/>
    </row>
    <row r="218" spans="2:40" ht="18" customHeight="1">
      <c r="B218" s="199">
        <v>1</v>
      </c>
      <c r="C218" s="200"/>
      <c r="D218" s="201">
        <v>0.375</v>
      </c>
      <c r="E218" s="201"/>
      <c r="F218" s="201"/>
      <c r="G218" s="203"/>
      <c r="H218" s="203"/>
      <c r="I218" s="203"/>
      <c r="J218" s="205" t="e">
        <f>D232</f>
        <v>#REF!</v>
      </c>
      <c r="K218" s="206"/>
      <c r="L218" s="206"/>
      <c r="M218" s="206"/>
      <c r="N218" s="206"/>
      <c r="O218" s="206"/>
      <c r="P218" s="206"/>
      <c r="Q218" s="206"/>
      <c r="R218" s="208" t="str">
        <f>IF(OR(T218="",T219=""),"",T218+T219)</f>
        <v/>
      </c>
      <c r="S218" s="209"/>
      <c r="T218" s="20"/>
      <c r="U218" s="21" t="s">
        <v>8</v>
      </c>
      <c r="V218" s="20"/>
      <c r="W218" s="208" t="str">
        <f>IF(OR(V218="",V219=""),"",V218+V219)</f>
        <v/>
      </c>
      <c r="X218" s="208"/>
      <c r="Y218" s="205" t="e">
        <f>D233</f>
        <v>#REF!</v>
      </c>
      <c r="Z218" s="206"/>
      <c r="AA218" s="206"/>
      <c r="AB218" s="206"/>
      <c r="AC218" s="206"/>
      <c r="AD218" s="206"/>
      <c r="AE218" s="206"/>
      <c r="AF218" s="206"/>
      <c r="AG218" s="203"/>
      <c r="AH218" s="203"/>
      <c r="AI218" s="203"/>
      <c r="AJ218" s="294" t="e">
        <f ca="1">DBCS(INDIRECT("組合せタイムスケジュール!d"&amp;(ROW())/2-104))</f>
        <v>#REF!</v>
      </c>
      <c r="AK218" s="294"/>
      <c r="AL218" s="294"/>
      <c r="AM218" s="294"/>
      <c r="AN218" s="295"/>
    </row>
    <row r="219" spans="2:40" ht="18" customHeight="1">
      <c r="B219" s="197"/>
      <c r="C219" s="198"/>
      <c r="D219" s="202"/>
      <c r="E219" s="202"/>
      <c r="F219" s="202"/>
      <c r="G219" s="204"/>
      <c r="H219" s="204"/>
      <c r="I219" s="204"/>
      <c r="J219" s="207"/>
      <c r="K219" s="207"/>
      <c r="L219" s="207"/>
      <c r="M219" s="207"/>
      <c r="N219" s="207"/>
      <c r="O219" s="207"/>
      <c r="P219" s="207"/>
      <c r="Q219" s="207"/>
      <c r="R219" s="210"/>
      <c r="S219" s="210"/>
      <c r="T219" s="22"/>
      <c r="U219" s="23" t="s">
        <v>8</v>
      </c>
      <c r="V219" s="22"/>
      <c r="W219" s="217"/>
      <c r="X219" s="217"/>
      <c r="Y219" s="207"/>
      <c r="Z219" s="207"/>
      <c r="AA219" s="207"/>
      <c r="AB219" s="207"/>
      <c r="AC219" s="207"/>
      <c r="AD219" s="207"/>
      <c r="AE219" s="207"/>
      <c r="AF219" s="207"/>
      <c r="AG219" s="204"/>
      <c r="AH219" s="204"/>
      <c r="AI219" s="204"/>
      <c r="AJ219" s="290"/>
      <c r="AK219" s="290"/>
      <c r="AL219" s="290"/>
      <c r="AM219" s="290"/>
      <c r="AN219" s="291"/>
    </row>
    <row r="220" spans="2:40" ht="18" customHeight="1">
      <c r="B220" s="195">
        <v>2</v>
      </c>
      <c r="C220" s="196"/>
      <c r="D220" s="202">
        <v>0.40277777777777773</v>
      </c>
      <c r="E220" s="202">
        <v>0.4375</v>
      </c>
      <c r="F220" s="202"/>
      <c r="G220" s="204"/>
      <c r="H220" s="204"/>
      <c r="I220" s="204"/>
      <c r="J220" s="215" t="e">
        <f>D234</f>
        <v>#REF!</v>
      </c>
      <c r="K220" s="216"/>
      <c r="L220" s="216"/>
      <c r="M220" s="216"/>
      <c r="N220" s="216"/>
      <c r="O220" s="216"/>
      <c r="P220" s="216"/>
      <c r="Q220" s="216"/>
      <c r="R220" s="217" t="str">
        <f t="shared" ref="R220" si="106">IF(OR(T220="",T221=""),"",T220+T221)</f>
        <v/>
      </c>
      <c r="S220" s="210"/>
      <c r="T220" s="24"/>
      <c r="U220" s="25" t="s">
        <v>8</v>
      </c>
      <c r="V220" s="24"/>
      <c r="W220" s="217" t="str">
        <f t="shared" ref="W220" si="107">IF(OR(V220="",V221=""),"",V220+V221)</f>
        <v/>
      </c>
      <c r="X220" s="217"/>
      <c r="Y220" s="215" t="e">
        <f>D235</f>
        <v>#REF!</v>
      </c>
      <c r="Z220" s="216"/>
      <c r="AA220" s="216"/>
      <c r="AB220" s="216"/>
      <c r="AC220" s="216"/>
      <c r="AD220" s="216"/>
      <c r="AE220" s="216"/>
      <c r="AF220" s="216"/>
      <c r="AG220" s="204"/>
      <c r="AH220" s="204"/>
      <c r="AI220" s="204"/>
      <c r="AJ220" s="290" t="e">
        <f ca="1">DBCS(INDIRECT("組合せタイムスケジュール!d"&amp;(ROW())/2-104))</f>
        <v>#REF!</v>
      </c>
      <c r="AK220" s="290"/>
      <c r="AL220" s="290"/>
      <c r="AM220" s="290"/>
      <c r="AN220" s="291"/>
    </row>
    <row r="221" spans="2:40" ht="18" customHeight="1">
      <c r="B221" s="197"/>
      <c r="C221" s="198"/>
      <c r="D221" s="202"/>
      <c r="E221" s="202"/>
      <c r="F221" s="202"/>
      <c r="G221" s="204"/>
      <c r="H221" s="204"/>
      <c r="I221" s="204"/>
      <c r="J221" s="207"/>
      <c r="K221" s="207"/>
      <c r="L221" s="207"/>
      <c r="M221" s="207"/>
      <c r="N221" s="207"/>
      <c r="O221" s="207"/>
      <c r="P221" s="207"/>
      <c r="Q221" s="207"/>
      <c r="R221" s="210"/>
      <c r="S221" s="210"/>
      <c r="T221" s="22"/>
      <c r="U221" s="23" t="s">
        <v>8</v>
      </c>
      <c r="V221" s="22"/>
      <c r="W221" s="217"/>
      <c r="X221" s="217"/>
      <c r="Y221" s="207"/>
      <c r="Z221" s="207"/>
      <c r="AA221" s="207"/>
      <c r="AB221" s="207"/>
      <c r="AC221" s="207"/>
      <c r="AD221" s="207"/>
      <c r="AE221" s="207"/>
      <c r="AF221" s="207"/>
      <c r="AG221" s="204"/>
      <c r="AH221" s="204"/>
      <c r="AI221" s="204"/>
      <c r="AJ221" s="290"/>
      <c r="AK221" s="290"/>
      <c r="AL221" s="290"/>
      <c r="AM221" s="290"/>
      <c r="AN221" s="291"/>
    </row>
    <row r="222" spans="2:40" ht="18" customHeight="1">
      <c r="B222" s="195">
        <v>3</v>
      </c>
      <c r="C222" s="196"/>
      <c r="D222" s="202">
        <v>0.44444444444444442</v>
      </c>
      <c r="E222" s="202"/>
      <c r="F222" s="202"/>
      <c r="G222" s="204"/>
      <c r="H222" s="204"/>
      <c r="I222" s="204"/>
      <c r="J222" s="215" t="e">
        <f>D234</f>
        <v>#REF!</v>
      </c>
      <c r="K222" s="216"/>
      <c r="L222" s="216"/>
      <c r="M222" s="216"/>
      <c r="N222" s="216"/>
      <c r="O222" s="216"/>
      <c r="P222" s="216"/>
      <c r="Q222" s="216"/>
      <c r="R222" s="217" t="str">
        <f t="shared" ref="R222" si="108">IF(OR(T222="",T223=""),"",T222+T223)</f>
        <v/>
      </c>
      <c r="S222" s="210"/>
      <c r="T222" s="24"/>
      <c r="U222" s="25" t="s">
        <v>8</v>
      </c>
      <c r="V222" s="24"/>
      <c r="W222" s="217" t="str">
        <f t="shared" ref="W222" si="109">IF(OR(V222="",V223=""),"",V222+V223)</f>
        <v/>
      </c>
      <c r="X222" s="217"/>
      <c r="Y222" s="215" t="e">
        <f>D233</f>
        <v>#REF!</v>
      </c>
      <c r="Z222" s="216"/>
      <c r="AA222" s="216"/>
      <c r="AB222" s="216"/>
      <c r="AC222" s="216"/>
      <c r="AD222" s="216"/>
      <c r="AE222" s="216"/>
      <c r="AF222" s="216"/>
      <c r="AG222" s="204"/>
      <c r="AH222" s="204"/>
      <c r="AI222" s="204"/>
      <c r="AJ222" s="290" t="e">
        <f ca="1">DBCS(INDIRECT("組合せタイムスケジュール!d"&amp;(ROW())/2-104))</f>
        <v>#REF!</v>
      </c>
      <c r="AK222" s="290"/>
      <c r="AL222" s="290"/>
      <c r="AM222" s="290"/>
      <c r="AN222" s="291"/>
    </row>
    <row r="223" spans="2:40" ht="18" customHeight="1">
      <c r="B223" s="197"/>
      <c r="C223" s="198"/>
      <c r="D223" s="202"/>
      <c r="E223" s="202"/>
      <c r="F223" s="202"/>
      <c r="G223" s="204"/>
      <c r="H223" s="204"/>
      <c r="I223" s="204"/>
      <c r="J223" s="207"/>
      <c r="K223" s="207"/>
      <c r="L223" s="207"/>
      <c r="M223" s="207"/>
      <c r="N223" s="207"/>
      <c r="O223" s="207"/>
      <c r="P223" s="207"/>
      <c r="Q223" s="207"/>
      <c r="R223" s="210"/>
      <c r="S223" s="210"/>
      <c r="T223" s="22"/>
      <c r="U223" s="23" t="s">
        <v>8</v>
      </c>
      <c r="V223" s="22"/>
      <c r="W223" s="217"/>
      <c r="X223" s="217"/>
      <c r="Y223" s="207"/>
      <c r="Z223" s="207"/>
      <c r="AA223" s="207"/>
      <c r="AB223" s="207"/>
      <c r="AC223" s="207"/>
      <c r="AD223" s="207"/>
      <c r="AE223" s="207"/>
      <c r="AF223" s="207"/>
      <c r="AG223" s="204"/>
      <c r="AH223" s="204"/>
      <c r="AI223" s="204"/>
      <c r="AJ223" s="290"/>
      <c r="AK223" s="290"/>
      <c r="AL223" s="290"/>
      <c r="AM223" s="290"/>
      <c r="AN223" s="291"/>
    </row>
    <row r="224" spans="2:40" ht="18" customHeight="1">
      <c r="B224" s="195">
        <v>4</v>
      </c>
      <c r="C224" s="196"/>
      <c r="D224" s="202">
        <v>0.47222222222222227</v>
      </c>
      <c r="E224" s="202">
        <v>0.4375</v>
      </c>
      <c r="F224" s="202"/>
      <c r="G224" s="204"/>
      <c r="H224" s="204"/>
      <c r="I224" s="204"/>
      <c r="J224" s="215" t="e">
        <f>D232</f>
        <v>#REF!</v>
      </c>
      <c r="K224" s="216"/>
      <c r="L224" s="216"/>
      <c r="M224" s="216"/>
      <c r="N224" s="216"/>
      <c r="O224" s="216"/>
      <c r="P224" s="216"/>
      <c r="Q224" s="216"/>
      <c r="R224" s="217" t="str">
        <f t="shared" ref="R224" si="110">IF(OR(T224="",T225=""),"",T224+T225)</f>
        <v/>
      </c>
      <c r="S224" s="210"/>
      <c r="T224" s="24"/>
      <c r="U224" s="25" t="s">
        <v>8</v>
      </c>
      <c r="V224" s="24"/>
      <c r="W224" s="217" t="str">
        <f t="shared" ref="W224" si="111">IF(OR(V224="",V225=""),"",V224+V225)</f>
        <v/>
      </c>
      <c r="X224" s="217"/>
      <c r="Y224" s="215" t="e">
        <f>D235</f>
        <v>#REF!</v>
      </c>
      <c r="Z224" s="216"/>
      <c r="AA224" s="216"/>
      <c r="AB224" s="216"/>
      <c r="AC224" s="216"/>
      <c r="AD224" s="216"/>
      <c r="AE224" s="216"/>
      <c r="AF224" s="216"/>
      <c r="AG224" s="204"/>
      <c r="AH224" s="204"/>
      <c r="AI224" s="204"/>
      <c r="AJ224" s="290" t="e">
        <f ca="1">DBCS(INDIRECT("組合せタイムスケジュール!d"&amp;(ROW())/2-104))</f>
        <v>#REF!</v>
      </c>
      <c r="AK224" s="290"/>
      <c r="AL224" s="290"/>
      <c r="AM224" s="290"/>
      <c r="AN224" s="291"/>
    </row>
    <row r="225" spans="2:41" ht="18" customHeight="1">
      <c r="B225" s="197"/>
      <c r="C225" s="198"/>
      <c r="D225" s="202"/>
      <c r="E225" s="202"/>
      <c r="F225" s="202"/>
      <c r="G225" s="204"/>
      <c r="H225" s="204"/>
      <c r="I225" s="204"/>
      <c r="J225" s="207"/>
      <c r="K225" s="207"/>
      <c r="L225" s="207"/>
      <c r="M225" s="207"/>
      <c r="N225" s="207"/>
      <c r="O225" s="207"/>
      <c r="P225" s="207"/>
      <c r="Q225" s="207"/>
      <c r="R225" s="210"/>
      <c r="S225" s="210"/>
      <c r="T225" s="22"/>
      <c r="U225" s="23" t="s">
        <v>8</v>
      </c>
      <c r="V225" s="22"/>
      <c r="W225" s="217"/>
      <c r="X225" s="217"/>
      <c r="Y225" s="207"/>
      <c r="Z225" s="207"/>
      <c r="AA225" s="207"/>
      <c r="AB225" s="207"/>
      <c r="AC225" s="207"/>
      <c r="AD225" s="207"/>
      <c r="AE225" s="207"/>
      <c r="AF225" s="207"/>
      <c r="AG225" s="204"/>
      <c r="AH225" s="204"/>
      <c r="AI225" s="204"/>
      <c r="AJ225" s="290"/>
      <c r="AK225" s="290"/>
      <c r="AL225" s="290"/>
      <c r="AM225" s="290"/>
      <c r="AN225" s="291"/>
    </row>
    <row r="226" spans="2:41" ht="18" customHeight="1">
      <c r="B226" s="195">
        <v>5</v>
      </c>
      <c r="C226" s="196"/>
      <c r="D226" s="202">
        <v>0.51388888888888895</v>
      </c>
      <c r="E226" s="202">
        <v>0.4375</v>
      </c>
      <c r="F226" s="202"/>
      <c r="G226" s="204"/>
      <c r="H226" s="204"/>
      <c r="I226" s="204"/>
      <c r="J226" s="215" t="e">
        <f>D232</f>
        <v>#REF!</v>
      </c>
      <c r="K226" s="216"/>
      <c r="L226" s="216"/>
      <c r="M226" s="216"/>
      <c r="N226" s="216"/>
      <c r="O226" s="216"/>
      <c r="P226" s="216"/>
      <c r="Q226" s="216"/>
      <c r="R226" s="217" t="str">
        <f t="shared" ref="R226" si="112">IF(OR(T226="",T227=""),"",T226+T227)</f>
        <v/>
      </c>
      <c r="S226" s="210"/>
      <c r="T226" s="24"/>
      <c r="U226" s="25" t="s">
        <v>8</v>
      </c>
      <c r="V226" s="24"/>
      <c r="W226" s="217" t="str">
        <f t="shared" ref="W226" si="113">IF(OR(V226="",V227=""),"",V226+V227)</f>
        <v/>
      </c>
      <c r="X226" s="217"/>
      <c r="Y226" s="215" t="e">
        <f>D234</f>
        <v>#REF!</v>
      </c>
      <c r="Z226" s="216"/>
      <c r="AA226" s="216"/>
      <c r="AB226" s="216"/>
      <c r="AC226" s="216"/>
      <c r="AD226" s="216"/>
      <c r="AE226" s="216"/>
      <c r="AF226" s="216"/>
      <c r="AG226" s="204"/>
      <c r="AH226" s="204"/>
      <c r="AI226" s="204"/>
      <c r="AJ226" s="290" t="e">
        <f ca="1">DBCS(INDIRECT("組合せタイムスケジュール!d"&amp;(ROW())/2-104))</f>
        <v>#REF!</v>
      </c>
      <c r="AK226" s="290"/>
      <c r="AL226" s="290"/>
      <c r="AM226" s="290"/>
      <c r="AN226" s="291"/>
    </row>
    <row r="227" spans="2:41" ht="18" customHeight="1">
      <c r="B227" s="197"/>
      <c r="C227" s="198"/>
      <c r="D227" s="202"/>
      <c r="E227" s="202"/>
      <c r="F227" s="202"/>
      <c r="G227" s="204"/>
      <c r="H227" s="204"/>
      <c r="I227" s="204"/>
      <c r="J227" s="207"/>
      <c r="K227" s="207"/>
      <c r="L227" s="207"/>
      <c r="M227" s="207"/>
      <c r="N227" s="207"/>
      <c r="O227" s="207"/>
      <c r="P227" s="207"/>
      <c r="Q227" s="207"/>
      <c r="R227" s="210"/>
      <c r="S227" s="210"/>
      <c r="T227" s="22"/>
      <c r="U227" s="23" t="s">
        <v>8</v>
      </c>
      <c r="V227" s="22"/>
      <c r="W227" s="217"/>
      <c r="X227" s="217"/>
      <c r="Y227" s="207"/>
      <c r="Z227" s="207"/>
      <c r="AA227" s="207"/>
      <c r="AB227" s="207"/>
      <c r="AC227" s="207"/>
      <c r="AD227" s="207"/>
      <c r="AE227" s="207"/>
      <c r="AF227" s="207"/>
      <c r="AG227" s="204"/>
      <c r="AH227" s="204"/>
      <c r="AI227" s="204"/>
      <c r="AJ227" s="290"/>
      <c r="AK227" s="290"/>
      <c r="AL227" s="290"/>
      <c r="AM227" s="290"/>
      <c r="AN227" s="291"/>
    </row>
    <row r="228" spans="2:41" ht="18" customHeight="1">
      <c r="B228" s="195">
        <v>6</v>
      </c>
      <c r="C228" s="196"/>
      <c r="D228" s="202">
        <v>0.54166666666666663</v>
      </c>
      <c r="E228" s="202">
        <v>0.4375</v>
      </c>
      <c r="F228" s="202"/>
      <c r="G228" s="204"/>
      <c r="H228" s="204"/>
      <c r="I228" s="204"/>
      <c r="J228" s="215" t="e">
        <f>D233</f>
        <v>#REF!</v>
      </c>
      <c r="K228" s="216"/>
      <c r="L228" s="216"/>
      <c r="M228" s="216"/>
      <c r="N228" s="216"/>
      <c r="O228" s="216"/>
      <c r="P228" s="216"/>
      <c r="Q228" s="216"/>
      <c r="R228" s="217" t="str">
        <f t="shared" ref="R228" si="114">IF(OR(T228="",T229=""),"",T228+T229)</f>
        <v/>
      </c>
      <c r="S228" s="210"/>
      <c r="T228" s="24"/>
      <c r="U228" s="25" t="s">
        <v>8</v>
      </c>
      <c r="V228" s="24"/>
      <c r="W228" s="217" t="str">
        <f t="shared" ref="W228" si="115">IF(OR(V228="",V229=""),"",V228+V229)</f>
        <v/>
      </c>
      <c r="X228" s="217"/>
      <c r="Y228" s="215" t="e">
        <f>D235</f>
        <v>#REF!</v>
      </c>
      <c r="Z228" s="216"/>
      <c r="AA228" s="216"/>
      <c r="AB228" s="216"/>
      <c r="AC228" s="216"/>
      <c r="AD228" s="216"/>
      <c r="AE228" s="216"/>
      <c r="AF228" s="216"/>
      <c r="AG228" s="204"/>
      <c r="AH228" s="204"/>
      <c r="AI228" s="204"/>
      <c r="AJ228" s="290" t="e">
        <f ca="1">DBCS(INDIRECT("組合せタイムスケジュール!d"&amp;(ROW())/2-104))</f>
        <v>#REF!</v>
      </c>
      <c r="AK228" s="290"/>
      <c r="AL228" s="290"/>
      <c r="AM228" s="290"/>
      <c r="AN228" s="291"/>
    </row>
    <row r="229" spans="2:41" ht="18" customHeight="1" thickBot="1">
      <c r="B229" s="213"/>
      <c r="C229" s="214"/>
      <c r="D229" s="221"/>
      <c r="E229" s="221"/>
      <c r="F229" s="221"/>
      <c r="G229" s="218"/>
      <c r="H229" s="218"/>
      <c r="I229" s="218"/>
      <c r="J229" s="222"/>
      <c r="K229" s="222"/>
      <c r="L229" s="222"/>
      <c r="M229" s="222"/>
      <c r="N229" s="222"/>
      <c r="O229" s="222"/>
      <c r="P229" s="222"/>
      <c r="Q229" s="222"/>
      <c r="R229" s="223"/>
      <c r="S229" s="223"/>
      <c r="T229" s="26"/>
      <c r="U229" s="27" t="s">
        <v>8</v>
      </c>
      <c r="V229" s="26"/>
      <c r="W229" s="224"/>
      <c r="X229" s="224"/>
      <c r="Y229" s="222"/>
      <c r="Z229" s="222"/>
      <c r="AA229" s="222"/>
      <c r="AB229" s="222"/>
      <c r="AC229" s="222"/>
      <c r="AD229" s="222"/>
      <c r="AE229" s="222"/>
      <c r="AF229" s="222"/>
      <c r="AG229" s="218"/>
      <c r="AH229" s="218"/>
      <c r="AI229" s="218"/>
      <c r="AJ229" s="292"/>
      <c r="AK229" s="292"/>
      <c r="AL229" s="292"/>
      <c r="AM229" s="292"/>
      <c r="AN229" s="293"/>
    </row>
    <row r="230" spans="2:41" ht="18" customHeight="1" thickBot="1">
      <c r="D230" s="4"/>
      <c r="E230" s="4"/>
    </row>
    <row r="231" spans="2:41" ht="24" customHeight="1" thickBot="1">
      <c r="B231" s="269" t="s">
        <v>57</v>
      </c>
      <c r="C231" s="270"/>
      <c r="D231" s="270"/>
      <c r="E231" s="270"/>
      <c r="F231" s="270"/>
      <c r="G231" s="270"/>
      <c r="H231" s="270"/>
      <c r="I231" s="270"/>
      <c r="J231" s="270"/>
      <c r="K231" s="270"/>
      <c r="L231" s="271"/>
      <c r="M231" s="225" t="e">
        <f>D232</f>
        <v>#REF!</v>
      </c>
      <c r="N231" s="225"/>
      <c r="O231" s="225"/>
      <c r="P231" s="225"/>
      <c r="Q231" s="225"/>
      <c r="R231" s="225" t="e">
        <f>D233</f>
        <v>#REF!</v>
      </c>
      <c r="S231" s="225"/>
      <c r="T231" s="225"/>
      <c r="U231" s="225"/>
      <c r="V231" s="225"/>
      <c r="W231" s="225" t="e">
        <f>D234</f>
        <v>#REF!</v>
      </c>
      <c r="X231" s="225"/>
      <c r="Y231" s="225"/>
      <c r="Z231" s="225"/>
      <c r="AA231" s="225"/>
      <c r="AB231" s="225" t="e">
        <f>D235</f>
        <v>#REF!</v>
      </c>
      <c r="AC231" s="225"/>
      <c r="AD231" s="225"/>
      <c r="AE231" s="225"/>
      <c r="AF231" s="225"/>
      <c r="AG231" s="244" t="s">
        <v>19</v>
      </c>
      <c r="AH231" s="244"/>
      <c r="AI231" s="244" t="s">
        <v>21</v>
      </c>
      <c r="AJ231" s="244"/>
      <c r="AK231" s="244" t="s">
        <v>20</v>
      </c>
      <c r="AL231" s="244"/>
      <c r="AM231" s="244" t="s">
        <v>22</v>
      </c>
      <c r="AN231" s="245"/>
    </row>
    <row r="232" spans="2:41" ht="24" customHeight="1">
      <c r="B232" s="316">
        <v>1</v>
      </c>
      <c r="C232" s="317"/>
      <c r="D232" s="176" t="e">
        <f>VLOOKUP(B232,'５月２２日'!#REF!,1*$AQ$1+1,FALSE)</f>
        <v>#REF!</v>
      </c>
      <c r="E232" s="176"/>
      <c r="F232" s="176"/>
      <c r="G232" s="176"/>
      <c r="H232" s="176"/>
      <c r="I232" s="176"/>
      <c r="J232" s="176"/>
      <c r="K232" s="176"/>
      <c r="L232" s="176"/>
      <c r="M232" s="47"/>
      <c r="N232" s="48"/>
      <c r="O232" s="48"/>
      <c r="P232" s="49"/>
      <c r="Q232" s="50"/>
      <c r="R232" s="318" t="str">
        <f>IF(OR(T232="",V232=""),IF(T232&gt;V232,"〇",IF(T232&lt;V232,"●",IF(T232=V232,"△"))))</f>
        <v>△</v>
      </c>
      <c r="S232" s="319"/>
      <c r="T232" s="51" t="str">
        <f>R218</f>
        <v/>
      </c>
      <c r="U232" s="52" t="s">
        <v>18</v>
      </c>
      <c r="V232" s="53" t="str">
        <f>W218</f>
        <v/>
      </c>
      <c r="W232" s="318" t="str">
        <f>IF(OR(Y232="",AA232=""),IF(Y232&gt;AA232,"〇",IF(Y232&lt;AA232,"●",IF(Y232=AA232,"△"))))</f>
        <v>△</v>
      </c>
      <c r="X232" s="319"/>
      <c r="Y232" s="51" t="str">
        <f>R226</f>
        <v/>
      </c>
      <c r="Z232" s="52" t="s">
        <v>18</v>
      </c>
      <c r="AA232" s="53" t="str">
        <f>W226</f>
        <v/>
      </c>
      <c r="AB232" s="318" t="str">
        <f>IF(OR(AD232="",AF232=""),IF(AD232&gt;AF232,"〇",IF(AD232&lt;AF232,"●",IF(AD232=AF232,"△"))))</f>
        <v>△</v>
      </c>
      <c r="AC232" s="319"/>
      <c r="AD232" s="51" t="str">
        <f>R224</f>
        <v/>
      </c>
      <c r="AE232" s="52" t="s">
        <v>18</v>
      </c>
      <c r="AF232" s="53" t="str">
        <f>W224</f>
        <v/>
      </c>
      <c r="AG232" s="203">
        <f>COUNTIF(M232:AF232,"〇")*3+COUNTIF(M232:AF232,"△")</f>
        <v>3</v>
      </c>
      <c r="AH232" s="203"/>
      <c r="AI232" s="320">
        <f>SUM(O232,T232,Y232,AD232)-SUM(Q232,V232,AA232,AF232)</f>
        <v>0</v>
      </c>
      <c r="AJ232" s="203"/>
      <c r="AK232" s="320">
        <f>SUM(O232,T232,Y232,AD232)</f>
        <v>0</v>
      </c>
      <c r="AL232" s="203"/>
      <c r="AM232" s="203">
        <f>RANK(AO232,$AO$232:$AO$235)</f>
        <v>1</v>
      </c>
      <c r="AN232" s="314"/>
      <c r="AO232" s="3">
        <f>AG232*10000+AI232*1000+AK232*100</f>
        <v>30000</v>
      </c>
    </row>
    <row r="233" spans="2:41" ht="24" customHeight="1">
      <c r="B233" s="185">
        <v>2</v>
      </c>
      <c r="C233" s="186"/>
      <c r="D233" s="176" t="e">
        <f>VLOOKUP(B233,'５月２２日'!#REF!,1*$AQ$1+1,FALSE)</f>
        <v>#REF!</v>
      </c>
      <c r="E233" s="176"/>
      <c r="F233" s="176"/>
      <c r="G233" s="176"/>
      <c r="H233" s="176"/>
      <c r="I233" s="176"/>
      <c r="J233" s="176"/>
      <c r="K233" s="176"/>
      <c r="L233" s="176"/>
      <c r="M233" s="253" t="str">
        <f>IF(OR(O233="",Q233=""),IF(O233&gt;Q233,"〇",IF(O233&lt;Q233,"●",IF(O233=Q233,"△"))))</f>
        <v>△</v>
      </c>
      <c r="N233" s="254"/>
      <c r="O233" s="18" t="str">
        <f>V232</f>
        <v/>
      </c>
      <c r="P233" s="28" t="s">
        <v>18</v>
      </c>
      <c r="Q233" s="19" t="str">
        <f>T232</f>
        <v/>
      </c>
      <c r="R233" s="8"/>
      <c r="S233" s="9"/>
      <c r="T233" s="9"/>
      <c r="U233" s="9"/>
      <c r="V233" s="10"/>
      <c r="W233" s="253" t="str">
        <f>IF(OR(Y233="",AA233=""),IF(Y233&gt;AA233,"〇",IF(Y233&lt;AA233,"●",IF(Y233=AA233,"△"))))</f>
        <v>△</v>
      </c>
      <c r="X233" s="254"/>
      <c r="Y233" s="18" t="str">
        <f>W222</f>
        <v/>
      </c>
      <c r="Z233" s="28" t="s">
        <v>18</v>
      </c>
      <c r="AA233" s="19" t="str">
        <f>R222</f>
        <v/>
      </c>
      <c r="AB233" s="253" t="str">
        <f>IF(OR(AD233="",AF233=""),IF(AD233&gt;AF233,"〇",IF(AD233&lt;AF233,"●",IF(AD233=AF233,"△"))))</f>
        <v>△</v>
      </c>
      <c r="AC233" s="254"/>
      <c r="AD233" s="18" t="str">
        <f>R228</f>
        <v/>
      </c>
      <c r="AE233" s="28" t="s">
        <v>18</v>
      </c>
      <c r="AF233" s="19" t="str">
        <f>W228</f>
        <v/>
      </c>
      <c r="AG233" s="204">
        <f t="shared" ref="AG233:AG235" si="116">COUNTIF(M233:AF233,"〇")*3+COUNTIF(M233:AF233,"△")</f>
        <v>3</v>
      </c>
      <c r="AH233" s="204"/>
      <c r="AI233" s="300">
        <f t="shared" ref="AI233:AI235" si="117">SUM(O233,T233,Y233,AD233)-SUM(Q233,V233,AA233,AF233)</f>
        <v>0</v>
      </c>
      <c r="AJ233" s="204"/>
      <c r="AK233" s="300">
        <f t="shared" ref="AK233:AK235" si="118">SUM(O233,T233,Y233,AD233)</f>
        <v>0</v>
      </c>
      <c r="AL233" s="204"/>
      <c r="AM233" s="204">
        <f t="shared" ref="AM233:AM235" si="119">RANK(AO233,$AO$232:$AO$235)</f>
        <v>1</v>
      </c>
      <c r="AN233" s="241"/>
      <c r="AO233" s="3">
        <f>AG233*10000+AI233*1000+AK233*100</f>
        <v>30000</v>
      </c>
    </row>
    <row r="234" spans="2:41" ht="24" customHeight="1">
      <c r="B234" s="185">
        <v>3</v>
      </c>
      <c r="C234" s="186"/>
      <c r="D234" s="176" t="e">
        <f>VLOOKUP(B234,'５月２２日'!#REF!,1*$AQ$1+1,FALSE)</f>
        <v>#REF!</v>
      </c>
      <c r="E234" s="176"/>
      <c r="F234" s="176"/>
      <c r="G234" s="176"/>
      <c r="H234" s="176"/>
      <c r="I234" s="176"/>
      <c r="J234" s="176"/>
      <c r="K234" s="176"/>
      <c r="L234" s="176"/>
      <c r="M234" s="253" t="str">
        <f>IF(OR(O234="",Q234=""),IF(O234&gt;Q234,"〇",IF(O234&lt;Q234,"●",IF(O234=Q234,"△"))))</f>
        <v>△</v>
      </c>
      <c r="N234" s="254"/>
      <c r="O234" s="18" t="str">
        <f>AA232</f>
        <v/>
      </c>
      <c r="P234" s="28" t="s">
        <v>18</v>
      </c>
      <c r="Q234" s="19" t="str">
        <f>Y232</f>
        <v/>
      </c>
      <c r="R234" s="253" t="str">
        <f>IF(OR(T234="",V234=""),IF(T234&gt;V234,"〇",IF(T234&lt;V234,"●",IF(T234=V234,"△"))))</f>
        <v>△</v>
      </c>
      <c r="S234" s="254"/>
      <c r="T234" s="18" t="str">
        <f>AA233</f>
        <v/>
      </c>
      <c r="U234" s="28" t="s">
        <v>18</v>
      </c>
      <c r="V234" s="19" t="str">
        <f>Y233</f>
        <v/>
      </c>
      <c r="W234" s="8"/>
      <c r="X234" s="9"/>
      <c r="Y234" s="9"/>
      <c r="Z234" s="9"/>
      <c r="AA234" s="10"/>
      <c r="AB234" s="253" t="str">
        <f>IF(OR(AD234="",AF234=""),IF(AD234&gt;AF234,"〇",IF(AD234&lt;AF234,"●",IF(AD234=AF234,"△"))))</f>
        <v>△</v>
      </c>
      <c r="AC234" s="254"/>
      <c r="AD234" s="18" t="str">
        <f>R220</f>
        <v/>
      </c>
      <c r="AE234" s="28" t="s">
        <v>18</v>
      </c>
      <c r="AF234" s="19" t="str">
        <f>W220</f>
        <v/>
      </c>
      <c r="AG234" s="204">
        <f t="shared" si="116"/>
        <v>3</v>
      </c>
      <c r="AH234" s="204"/>
      <c r="AI234" s="300">
        <f t="shared" si="117"/>
        <v>0</v>
      </c>
      <c r="AJ234" s="204"/>
      <c r="AK234" s="300">
        <f t="shared" si="118"/>
        <v>0</v>
      </c>
      <c r="AL234" s="204"/>
      <c r="AM234" s="204">
        <f t="shared" si="119"/>
        <v>1</v>
      </c>
      <c r="AN234" s="241"/>
      <c r="AO234" s="3">
        <f>AG234*10000+AI234*1000+AK234*100</f>
        <v>30000</v>
      </c>
    </row>
    <row r="235" spans="2:41" ht="24" customHeight="1" thickBot="1">
      <c r="B235" s="174">
        <v>4</v>
      </c>
      <c r="C235" s="175"/>
      <c r="D235" s="181" t="e">
        <f>VLOOKUP(B235,'５月２２日'!#REF!,1*$AQ$1+1,FALSE)</f>
        <v>#REF!</v>
      </c>
      <c r="E235" s="181"/>
      <c r="F235" s="181"/>
      <c r="G235" s="181"/>
      <c r="H235" s="181"/>
      <c r="I235" s="181"/>
      <c r="J235" s="181"/>
      <c r="K235" s="181"/>
      <c r="L235" s="181"/>
      <c r="M235" s="273" t="str">
        <f>IF(OR(O235="",Q235=""),IF(O235&gt;Q235,"〇",IF(O235&lt;Q235,"●",IF(O235=Q235,"△"))))</f>
        <v>△</v>
      </c>
      <c r="N235" s="277"/>
      <c r="O235" s="34" t="str">
        <f>AF232</f>
        <v/>
      </c>
      <c r="P235" s="35" t="s">
        <v>18</v>
      </c>
      <c r="Q235" s="36" t="str">
        <f>AD232</f>
        <v/>
      </c>
      <c r="R235" s="273" t="str">
        <f>IF(OR(T235="",V235=""),IF(T235&gt;V235,"〇",IF(T235&lt;V235,"●",IF(T235=V235,"△"))))</f>
        <v>△</v>
      </c>
      <c r="S235" s="277"/>
      <c r="T235" s="34" t="str">
        <f>AF234</f>
        <v/>
      </c>
      <c r="U235" s="35" t="s">
        <v>18</v>
      </c>
      <c r="V235" s="36" t="str">
        <f>AD233</f>
        <v/>
      </c>
      <c r="W235" s="273" t="str">
        <f>IF(OR(Y235="",AA235=""),IF(Y235&gt;AA235,"〇",IF(Y235&lt;AA235,"●",IF(Y235=AA235,"△"))))</f>
        <v>△</v>
      </c>
      <c r="X235" s="277"/>
      <c r="Y235" s="34" t="str">
        <f>AF234</f>
        <v/>
      </c>
      <c r="Z235" s="35" t="s">
        <v>18</v>
      </c>
      <c r="AA235" s="36" t="str">
        <f>AD234</f>
        <v/>
      </c>
      <c r="AB235" s="37"/>
      <c r="AC235" s="38"/>
      <c r="AD235" s="38"/>
      <c r="AE235" s="38"/>
      <c r="AF235" s="39"/>
      <c r="AG235" s="218">
        <f t="shared" si="116"/>
        <v>3</v>
      </c>
      <c r="AH235" s="218"/>
      <c r="AI235" s="272">
        <f t="shared" si="117"/>
        <v>0</v>
      </c>
      <c r="AJ235" s="218"/>
      <c r="AK235" s="272">
        <f t="shared" si="118"/>
        <v>0</v>
      </c>
      <c r="AL235" s="218"/>
      <c r="AM235" s="218">
        <f t="shared" si="119"/>
        <v>1</v>
      </c>
      <c r="AN235" s="243"/>
      <c r="AO235" s="3">
        <f>AG235*10000+AI235*1000+AK235*100</f>
        <v>30000</v>
      </c>
    </row>
    <row r="236" spans="2:41" ht="18" customHeight="1" thickBot="1">
      <c r="B236" s="4"/>
      <c r="C236" s="4"/>
      <c r="AN236" s="4"/>
    </row>
    <row r="237" spans="2:41" ht="24" customHeight="1" thickBot="1">
      <c r="C237" s="192" t="s">
        <v>9</v>
      </c>
      <c r="D237" s="193"/>
      <c r="E237" s="193"/>
      <c r="F237" s="193"/>
      <c r="G237" s="193"/>
      <c r="H237" s="193" t="s">
        <v>6</v>
      </c>
      <c r="I237" s="193"/>
      <c r="J237" s="193"/>
      <c r="K237" s="193"/>
      <c r="L237" s="193"/>
      <c r="M237" s="193"/>
      <c r="N237" s="193"/>
      <c r="O237" s="193"/>
      <c r="P237" s="193"/>
      <c r="Q237" s="193"/>
      <c r="R237" s="193" t="s">
        <v>10</v>
      </c>
      <c r="S237" s="193"/>
      <c r="T237" s="193"/>
      <c r="U237" s="193"/>
      <c r="V237" s="193"/>
      <c r="W237" s="193"/>
      <c r="X237" s="193"/>
      <c r="Y237" s="193"/>
      <c r="Z237" s="193"/>
      <c r="AA237" s="193" t="s">
        <v>11</v>
      </c>
      <c r="AB237" s="193"/>
      <c r="AC237" s="193"/>
      <c r="AD237" s="193" t="s">
        <v>12</v>
      </c>
      <c r="AE237" s="193"/>
      <c r="AF237" s="193"/>
      <c r="AG237" s="193"/>
      <c r="AH237" s="193"/>
      <c r="AI237" s="193"/>
      <c r="AJ237" s="193"/>
      <c r="AK237" s="193"/>
      <c r="AL237" s="193"/>
      <c r="AM237" s="194"/>
      <c r="AN237" s="4"/>
    </row>
    <row r="238" spans="2:41" ht="24" customHeight="1">
      <c r="C238" s="187" t="s">
        <v>13</v>
      </c>
      <c r="D238" s="188"/>
      <c r="E238" s="188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  <c r="P238" s="188"/>
      <c r="Q238" s="188"/>
      <c r="R238" s="188"/>
      <c r="S238" s="188"/>
      <c r="T238" s="188"/>
      <c r="U238" s="188"/>
      <c r="V238" s="188"/>
      <c r="W238" s="188"/>
      <c r="X238" s="188"/>
      <c r="Y238" s="188"/>
      <c r="Z238" s="188"/>
      <c r="AA238" s="189"/>
      <c r="AB238" s="189"/>
      <c r="AC238" s="189"/>
      <c r="AD238" s="190"/>
      <c r="AE238" s="190"/>
      <c r="AF238" s="190"/>
      <c r="AG238" s="190"/>
      <c r="AH238" s="190"/>
      <c r="AI238" s="190"/>
      <c r="AJ238" s="190"/>
      <c r="AK238" s="190"/>
      <c r="AL238" s="190"/>
      <c r="AM238" s="191"/>
      <c r="AN238" s="4"/>
    </row>
    <row r="239" spans="2:41" ht="24" customHeight="1">
      <c r="C239" s="296" t="s">
        <v>14</v>
      </c>
      <c r="D239" s="297"/>
      <c r="E239" s="297"/>
      <c r="F239" s="297"/>
      <c r="G239" s="297"/>
      <c r="H239" s="297"/>
      <c r="I239" s="297"/>
      <c r="J239" s="297"/>
      <c r="K239" s="297"/>
      <c r="L239" s="297"/>
      <c r="M239" s="297"/>
      <c r="N239" s="297"/>
      <c r="O239" s="297"/>
      <c r="P239" s="297"/>
      <c r="Q239" s="297"/>
      <c r="R239" s="297"/>
      <c r="S239" s="297"/>
      <c r="T239" s="297"/>
      <c r="U239" s="297"/>
      <c r="V239" s="297"/>
      <c r="W239" s="297"/>
      <c r="X239" s="297"/>
      <c r="Y239" s="297"/>
      <c r="Z239" s="297"/>
      <c r="AA239" s="297"/>
      <c r="AB239" s="297"/>
      <c r="AC239" s="297"/>
      <c r="AD239" s="298"/>
      <c r="AE239" s="298"/>
      <c r="AF239" s="298"/>
      <c r="AG239" s="298"/>
      <c r="AH239" s="298"/>
      <c r="AI239" s="298"/>
      <c r="AJ239" s="298"/>
      <c r="AK239" s="298"/>
      <c r="AL239" s="298"/>
      <c r="AM239" s="299"/>
      <c r="AN239" s="4"/>
    </row>
    <row r="240" spans="2:41" ht="24" customHeight="1" thickBot="1">
      <c r="C240" s="168" t="s">
        <v>14</v>
      </c>
      <c r="D240" s="169"/>
      <c r="E240" s="169"/>
      <c r="F240" s="169"/>
      <c r="G240" s="169"/>
      <c r="H240" s="169"/>
      <c r="I240" s="169"/>
      <c r="J240" s="169"/>
      <c r="K240" s="169"/>
      <c r="L240" s="169"/>
      <c r="M240" s="169"/>
      <c r="N240" s="169"/>
      <c r="O240" s="169"/>
      <c r="P240" s="169"/>
      <c r="Q240" s="169"/>
      <c r="R240" s="169"/>
      <c r="S240" s="169"/>
      <c r="T240" s="169"/>
      <c r="U240" s="169"/>
      <c r="V240" s="169"/>
      <c r="W240" s="169"/>
      <c r="X240" s="169"/>
      <c r="Y240" s="169"/>
      <c r="Z240" s="169"/>
      <c r="AA240" s="169"/>
      <c r="AB240" s="169"/>
      <c r="AC240" s="169"/>
      <c r="AD240" s="170"/>
      <c r="AE240" s="170"/>
      <c r="AF240" s="170"/>
      <c r="AG240" s="170"/>
      <c r="AH240" s="170"/>
      <c r="AI240" s="170"/>
      <c r="AJ240" s="170"/>
      <c r="AK240" s="170"/>
      <c r="AL240" s="170"/>
      <c r="AM240" s="171"/>
    </row>
  </sheetData>
  <mergeCells count="1073">
    <mergeCell ref="R56:Z56"/>
    <mergeCell ref="AA56:AC56"/>
    <mergeCell ref="AD56:AM56"/>
    <mergeCell ref="E51:F51"/>
    <mergeCell ref="G51:O51"/>
    <mergeCell ref="P51:Q51"/>
    <mergeCell ref="Z51:AA51"/>
    <mergeCell ref="AE51:AF51"/>
    <mergeCell ref="E52:F52"/>
    <mergeCell ref="G52:O52"/>
    <mergeCell ref="P52:Q52"/>
    <mergeCell ref="U52:V52"/>
    <mergeCell ref="AE52:AF52"/>
    <mergeCell ref="C54:G54"/>
    <mergeCell ref="H54:Q54"/>
    <mergeCell ref="R54:Z54"/>
    <mergeCell ref="AA54:AC54"/>
    <mergeCell ref="AD54:AM54"/>
    <mergeCell ref="C55:G55"/>
    <mergeCell ref="H55:Q55"/>
    <mergeCell ref="R55:Z55"/>
    <mergeCell ref="AA55:AC55"/>
    <mergeCell ref="AD55:AM55"/>
    <mergeCell ref="C56:G56"/>
    <mergeCell ref="H56:Q56"/>
    <mergeCell ref="E29:F29"/>
    <mergeCell ref="G29:O29"/>
    <mergeCell ref="P29:Q29"/>
    <mergeCell ref="U29:V29"/>
    <mergeCell ref="AE29:AF29"/>
    <mergeCell ref="AG29:AH29"/>
    <mergeCell ref="AI29:AJ29"/>
    <mergeCell ref="AK29:AL29"/>
    <mergeCell ref="E49:O49"/>
    <mergeCell ref="P49:T49"/>
    <mergeCell ref="U49:Y49"/>
    <mergeCell ref="Z49:AD49"/>
    <mergeCell ref="AE49:AF49"/>
    <mergeCell ref="AG49:AH49"/>
    <mergeCell ref="AI49:AJ49"/>
    <mergeCell ref="AK49:AL49"/>
    <mergeCell ref="E50:F50"/>
    <mergeCell ref="G50:O50"/>
    <mergeCell ref="U50:V50"/>
    <mergeCell ref="Z50:AA50"/>
    <mergeCell ref="AE50:AF50"/>
    <mergeCell ref="AG50:AH50"/>
    <mergeCell ref="AI50:AJ50"/>
    <mergeCell ref="AK50:AL50"/>
    <mergeCell ref="W40:X41"/>
    <mergeCell ref="D37:F37"/>
    <mergeCell ref="G37:I37"/>
    <mergeCell ref="J37:Q37"/>
    <mergeCell ref="R37:X37"/>
    <mergeCell ref="Y37:AF37"/>
    <mergeCell ref="C34:F34"/>
    <mergeCell ref="G34:N34"/>
    <mergeCell ref="E26:O26"/>
    <mergeCell ref="P26:T26"/>
    <mergeCell ref="U26:Y26"/>
    <mergeCell ref="Z26:AD26"/>
    <mergeCell ref="AE26:AF26"/>
    <mergeCell ref="AG26:AH26"/>
    <mergeCell ref="AI26:AJ26"/>
    <mergeCell ref="AK26:AL26"/>
    <mergeCell ref="E27:F27"/>
    <mergeCell ref="G27:O27"/>
    <mergeCell ref="U27:V27"/>
    <mergeCell ref="Z27:AA27"/>
    <mergeCell ref="AE27:AF27"/>
    <mergeCell ref="AG27:AH27"/>
    <mergeCell ref="AI27:AJ27"/>
    <mergeCell ref="AK27:AL27"/>
    <mergeCell ref="E28:F28"/>
    <mergeCell ref="G28:O28"/>
    <mergeCell ref="P28:Q28"/>
    <mergeCell ref="Z28:AA28"/>
    <mergeCell ref="AE28:AF28"/>
    <mergeCell ref="AG28:AH28"/>
    <mergeCell ref="AI28:AJ28"/>
    <mergeCell ref="AK28:AL28"/>
    <mergeCell ref="W233:X233"/>
    <mergeCell ref="AB233:AC233"/>
    <mergeCell ref="D234:L234"/>
    <mergeCell ref="C240:G240"/>
    <mergeCell ref="H240:Q240"/>
    <mergeCell ref="R240:Z240"/>
    <mergeCell ref="AA240:AC240"/>
    <mergeCell ref="AD240:AM240"/>
    <mergeCell ref="C238:G238"/>
    <mergeCell ref="H238:Q238"/>
    <mergeCell ref="R238:Z238"/>
    <mergeCell ref="AA238:AC238"/>
    <mergeCell ref="AD238:AM238"/>
    <mergeCell ref="C239:G239"/>
    <mergeCell ref="H239:Q239"/>
    <mergeCell ref="R239:Z239"/>
    <mergeCell ref="AA239:AC239"/>
    <mergeCell ref="AD239:AM239"/>
    <mergeCell ref="AG235:AH235"/>
    <mergeCell ref="AI235:AJ235"/>
    <mergeCell ref="AK235:AL235"/>
    <mergeCell ref="AM235:AN235"/>
    <mergeCell ref="AG218:AI219"/>
    <mergeCell ref="AJ218:AN219"/>
    <mergeCell ref="D220:F221"/>
    <mergeCell ref="AG232:AH232"/>
    <mergeCell ref="AI232:AJ232"/>
    <mergeCell ref="AK232:AL232"/>
    <mergeCell ref="AM232:AN232"/>
    <mergeCell ref="B233:C233"/>
    <mergeCell ref="AG231:AH231"/>
    <mergeCell ref="AI231:AJ231"/>
    <mergeCell ref="AK231:AL231"/>
    <mergeCell ref="C237:G237"/>
    <mergeCell ref="H237:Q237"/>
    <mergeCell ref="R237:Z237"/>
    <mergeCell ref="AA237:AC237"/>
    <mergeCell ref="AD237:AM237"/>
    <mergeCell ref="AG234:AH234"/>
    <mergeCell ref="AI234:AJ234"/>
    <mergeCell ref="AK234:AL234"/>
    <mergeCell ref="AM234:AN234"/>
    <mergeCell ref="B235:C235"/>
    <mergeCell ref="AG233:AH233"/>
    <mergeCell ref="AI233:AJ233"/>
    <mergeCell ref="AK233:AL233"/>
    <mergeCell ref="AM233:AN233"/>
    <mergeCell ref="B234:C234"/>
    <mergeCell ref="D235:L235"/>
    <mergeCell ref="M235:N235"/>
    <mergeCell ref="R235:S235"/>
    <mergeCell ref="W235:X235"/>
    <mergeCell ref="D233:L233"/>
    <mergeCell ref="M233:N233"/>
    <mergeCell ref="W220:X221"/>
    <mergeCell ref="Y220:AF221"/>
    <mergeCell ref="AG220:AI221"/>
    <mergeCell ref="M234:N234"/>
    <mergeCell ref="R234:S234"/>
    <mergeCell ref="AB234:AC234"/>
    <mergeCell ref="B220:C221"/>
    <mergeCell ref="B218:C219"/>
    <mergeCell ref="AE214:AK214"/>
    <mergeCell ref="AL214:AM214"/>
    <mergeCell ref="B217:C217"/>
    <mergeCell ref="D217:F217"/>
    <mergeCell ref="G217:I217"/>
    <mergeCell ref="J217:Q217"/>
    <mergeCell ref="R217:X217"/>
    <mergeCell ref="Y217:AF217"/>
    <mergeCell ref="AG217:AI217"/>
    <mergeCell ref="AJ217:AN217"/>
    <mergeCell ref="D218:F219"/>
    <mergeCell ref="G218:I219"/>
    <mergeCell ref="J218:Q219"/>
    <mergeCell ref="B228:C229"/>
    <mergeCell ref="B226:C227"/>
    <mergeCell ref="B224:C225"/>
    <mergeCell ref="B222:C223"/>
    <mergeCell ref="D224:F225"/>
    <mergeCell ref="G224:I225"/>
    <mergeCell ref="J224:Q225"/>
    <mergeCell ref="R224:S225"/>
    <mergeCell ref="R218:S219"/>
    <mergeCell ref="W218:X219"/>
    <mergeCell ref="Y218:AF219"/>
    <mergeCell ref="C214:F214"/>
    <mergeCell ref="G214:N214"/>
    <mergeCell ref="O214:R214"/>
    <mergeCell ref="S214:Z214"/>
    <mergeCell ref="AA214:AD214"/>
    <mergeCell ref="C210:G210"/>
    <mergeCell ref="H210:Q210"/>
    <mergeCell ref="R210:Z210"/>
    <mergeCell ref="AA210:AC210"/>
    <mergeCell ref="AD210:AM210"/>
    <mergeCell ref="B211:AN212"/>
    <mergeCell ref="C208:G208"/>
    <mergeCell ref="H208:Q208"/>
    <mergeCell ref="R208:Z208"/>
    <mergeCell ref="AA208:AC208"/>
    <mergeCell ref="AD208:AM208"/>
    <mergeCell ref="C209:G209"/>
    <mergeCell ref="H209:Q209"/>
    <mergeCell ref="R209:Z209"/>
    <mergeCell ref="AA209:AC209"/>
    <mergeCell ref="AD209:AM209"/>
    <mergeCell ref="D192:F193"/>
    <mergeCell ref="G192:I193"/>
    <mergeCell ref="J192:Q193"/>
    <mergeCell ref="R192:S193"/>
    <mergeCell ref="W192:X193"/>
    <mergeCell ref="Y192:AF193"/>
    <mergeCell ref="AG192:AI193"/>
    <mergeCell ref="AJ192:AN193"/>
    <mergeCell ref="W194:X195"/>
    <mergeCell ref="Y194:AF195"/>
    <mergeCell ref="AG194:AI195"/>
    <mergeCell ref="AJ194:AN195"/>
    <mergeCell ref="D196:F197"/>
    <mergeCell ref="G196:I197"/>
    <mergeCell ref="J196:Q197"/>
    <mergeCell ref="R196:S197"/>
    <mergeCell ref="W196:X197"/>
    <mergeCell ref="B194:C195"/>
    <mergeCell ref="B192:C193"/>
    <mergeCell ref="D194:F195"/>
    <mergeCell ref="G194:I195"/>
    <mergeCell ref="J194:Q195"/>
    <mergeCell ref="R194:S195"/>
    <mergeCell ref="C184:F184"/>
    <mergeCell ref="G184:N184"/>
    <mergeCell ref="O184:R184"/>
    <mergeCell ref="S184:Z184"/>
    <mergeCell ref="AA184:AD184"/>
    <mergeCell ref="R188:S189"/>
    <mergeCell ref="W188:X189"/>
    <mergeCell ref="Y188:AF189"/>
    <mergeCell ref="AG188:AI189"/>
    <mergeCell ref="AG203:AH203"/>
    <mergeCell ref="AI203:AJ203"/>
    <mergeCell ref="R190:S191"/>
    <mergeCell ref="W190:X191"/>
    <mergeCell ref="Y190:AF191"/>
    <mergeCell ref="AG190:AI191"/>
    <mergeCell ref="AJ190:AN191"/>
    <mergeCell ref="Y196:AF197"/>
    <mergeCell ref="AG196:AI197"/>
    <mergeCell ref="AJ196:AN197"/>
    <mergeCell ref="D198:F199"/>
    <mergeCell ref="G198:I199"/>
    <mergeCell ref="J198:Q199"/>
    <mergeCell ref="R198:S199"/>
    <mergeCell ref="W198:X199"/>
    <mergeCell ref="Y198:AF199"/>
    <mergeCell ref="AG198:AI199"/>
    <mergeCell ref="AI173:AJ173"/>
    <mergeCell ref="AK173:AL173"/>
    <mergeCell ref="AM173:AN173"/>
    <mergeCell ref="B174:C174"/>
    <mergeCell ref="B190:C191"/>
    <mergeCell ref="B188:C189"/>
    <mergeCell ref="AE184:AK184"/>
    <mergeCell ref="AL184:AM184"/>
    <mergeCell ref="B187:C187"/>
    <mergeCell ref="D187:F187"/>
    <mergeCell ref="G187:I187"/>
    <mergeCell ref="J187:Q187"/>
    <mergeCell ref="R187:X187"/>
    <mergeCell ref="Y187:AF187"/>
    <mergeCell ref="AG187:AI187"/>
    <mergeCell ref="AJ187:AN187"/>
    <mergeCell ref="D188:F189"/>
    <mergeCell ref="G188:I189"/>
    <mergeCell ref="J188:Q189"/>
    <mergeCell ref="AJ188:AN189"/>
    <mergeCell ref="D190:F191"/>
    <mergeCell ref="G190:I191"/>
    <mergeCell ref="J190:Q191"/>
    <mergeCell ref="C177:G177"/>
    <mergeCell ref="H177:Q177"/>
    <mergeCell ref="R177:Z177"/>
    <mergeCell ref="AA177:AC177"/>
    <mergeCell ref="AD177:AM177"/>
    <mergeCell ref="AG174:AH174"/>
    <mergeCell ref="AI174:AJ174"/>
    <mergeCell ref="AK174:AL174"/>
    <mergeCell ref="AM174:AN174"/>
    <mergeCell ref="AG172:AH172"/>
    <mergeCell ref="AI172:AJ172"/>
    <mergeCell ref="AK172:AL172"/>
    <mergeCell ref="AM172:AN172"/>
    <mergeCell ref="B173:C173"/>
    <mergeCell ref="AG171:AH171"/>
    <mergeCell ref="AI171:AJ171"/>
    <mergeCell ref="AK171:AL171"/>
    <mergeCell ref="AM171:AN171"/>
    <mergeCell ref="B172:C172"/>
    <mergeCell ref="AG175:AH175"/>
    <mergeCell ref="AI175:AJ175"/>
    <mergeCell ref="AK175:AL175"/>
    <mergeCell ref="AM175:AN175"/>
    <mergeCell ref="B171:L171"/>
    <mergeCell ref="M171:Q171"/>
    <mergeCell ref="R171:V171"/>
    <mergeCell ref="W171:AA171"/>
    <mergeCell ref="AB171:AF171"/>
    <mergeCell ref="D172:L172"/>
    <mergeCell ref="R172:S172"/>
    <mergeCell ref="W172:X172"/>
    <mergeCell ref="AB172:AC172"/>
    <mergeCell ref="D173:L173"/>
    <mergeCell ref="M173:N173"/>
    <mergeCell ref="W173:X173"/>
    <mergeCell ref="AB173:AC173"/>
    <mergeCell ref="D174:L174"/>
    <mergeCell ref="M174:N174"/>
    <mergeCell ref="R174:S174"/>
    <mergeCell ref="AB174:AC174"/>
    <mergeCell ref="AG173:AH173"/>
    <mergeCell ref="B160:C161"/>
    <mergeCell ref="B158:C159"/>
    <mergeCell ref="AE154:AK154"/>
    <mergeCell ref="AL154:AM154"/>
    <mergeCell ref="B157:C157"/>
    <mergeCell ref="D157:F157"/>
    <mergeCell ref="G157:I157"/>
    <mergeCell ref="J157:Q157"/>
    <mergeCell ref="R157:X157"/>
    <mergeCell ref="Y157:AF157"/>
    <mergeCell ref="AG157:AI157"/>
    <mergeCell ref="AJ157:AN157"/>
    <mergeCell ref="D158:F159"/>
    <mergeCell ref="G158:I159"/>
    <mergeCell ref="J158:Q159"/>
    <mergeCell ref="B168:C169"/>
    <mergeCell ref="B166:C167"/>
    <mergeCell ref="B164:C165"/>
    <mergeCell ref="B162:C163"/>
    <mergeCell ref="D164:F165"/>
    <mergeCell ref="G164:I165"/>
    <mergeCell ref="J164:Q165"/>
    <mergeCell ref="R164:S165"/>
    <mergeCell ref="D162:F163"/>
    <mergeCell ref="G162:I163"/>
    <mergeCell ref="J162:Q163"/>
    <mergeCell ref="R162:S163"/>
    <mergeCell ref="W162:X163"/>
    <mergeCell ref="Y162:AF163"/>
    <mergeCell ref="AG162:AI163"/>
    <mergeCell ref="AJ162:AN163"/>
    <mergeCell ref="W164:X165"/>
    <mergeCell ref="C147:G147"/>
    <mergeCell ref="H147:Q147"/>
    <mergeCell ref="R147:Z147"/>
    <mergeCell ref="AA147:AC147"/>
    <mergeCell ref="AD147:AM147"/>
    <mergeCell ref="AG144:AH144"/>
    <mergeCell ref="AI144:AJ144"/>
    <mergeCell ref="AK144:AL144"/>
    <mergeCell ref="AM144:AN144"/>
    <mergeCell ref="B145:C145"/>
    <mergeCell ref="C153:F153"/>
    <mergeCell ref="C154:F154"/>
    <mergeCell ref="G154:N154"/>
    <mergeCell ref="O154:R154"/>
    <mergeCell ref="S154:Z154"/>
    <mergeCell ref="AA154:AD154"/>
    <mergeCell ref="C150:G150"/>
    <mergeCell ref="H150:Q150"/>
    <mergeCell ref="R150:Z150"/>
    <mergeCell ref="AA150:AC150"/>
    <mergeCell ref="AD150:AM150"/>
    <mergeCell ref="B151:AN152"/>
    <mergeCell ref="C148:G148"/>
    <mergeCell ref="H148:Q148"/>
    <mergeCell ref="R148:Z148"/>
    <mergeCell ref="AA148:AC148"/>
    <mergeCell ref="AD148:AM148"/>
    <mergeCell ref="C149:G149"/>
    <mergeCell ref="H149:Q149"/>
    <mergeCell ref="R149:Z149"/>
    <mergeCell ref="AA149:AC149"/>
    <mergeCell ref="AD149:AM149"/>
    <mergeCell ref="AK142:AL142"/>
    <mergeCell ref="AM142:AN142"/>
    <mergeCell ref="B143:C143"/>
    <mergeCell ref="AG141:AH141"/>
    <mergeCell ref="AI141:AJ141"/>
    <mergeCell ref="AK141:AL141"/>
    <mergeCell ref="AM141:AN141"/>
    <mergeCell ref="B142:C142"/>
    <mergeCell ref="AG145:AH145"/>
    <mergeCell ref="AI145:AJ145"/>
    <mergeCell ref="AK145:AL145"/>
    <mergeCell ref="AM145:AN145"/>
    <mergeCell ref="D142:L142"/>
    <mergeCell ref="R142:S142"/>
    <mergeCell ref="W142:X142"/>
    <mergeCell ref="AB142:AC142"/>
    <mergeCell ref="D143:L143"/>
    <mergeCell ref="M143:N143"/>
    <mergeCell ref="W143:X143"/>
    <mergeCell ref="AB143:AC143"/>
    <mergeCell ref="D144:L144"/>
    <mergeCell ref="M144:N144"/>
    <mergeCell ref="R144:S144"/>
    <mergeCell ref="AB144:AC144"/>
    <mergeCell ref="D145:L145"/>
    <mergeCell ref="M145:N145"/>
    <mergeCell ref="R145:S145"/>
    <mergeCell ref="W145:X145"/>
    <mergeCell ref="B136:C137"/>
    <mergeCell ref="B134:C135"/>
    <mergeCell ref="B132:C133"/>
    <mergeCell ref="D136:F137"/>
    <mergeCell ref="G136:I137"/>
    <mergeCell ref="J136:Q137"/>
    <mergeCell ref="R136:S137"/>
    <mergeCell ref="R134:S135"/>
    <mergeCell ref="W134:X135"/>
    <mergeCell ref="Y134:AF135"/>
    <mergeCell ref="AG134:AI135"/>
    <mergeCell ref="AJ134:AN135"/>
    <mergeCell ref="AG136:AI137"/>
    <mergeCell ref="AJ136:AN137"/>
    <mergeCell ref="D138:F139"/>
    <mergeCell ref="G138:I139"/>
    <mergeCell ref="D132:F133"/>
    <mergeCell ref="G132:I133"/>
    <mergeCell ref="J132:Q133"/>
    <mergeCell ref="R132:S133"/>
    <mergeCell ref="W132:X133"/>
    <mergeCell ref="Y132:AF133"/>
    <mergeCell ref="AG132:AI133"/>
    <mergeCell ref="AJ132:AN133"/>
    <mergeCell ref="D134:F135"/>
    <mergeCell ref="G134:I135"/>
    <mergeCell ref="J134:Q135"/>
    <mergeCell ref="W136:X137"/>
    <mergeCell ref="Y136:AF137"/>
    <mergeCell ref="B121:AN122"/>
    <mergeCell ref="C118:G118"/>
    <mergeCell ref="H118:Q118"/>
    <mergeCell ref="R118:Z118"/>
    <mergeCell ref="AA118:AC118"/>
    <mergeCell ref="AD118:AM118"/>
    <mergeCell ref="C119:G119"/>
    <mergeCell ref="H119:Q119"/>
    <mergeCell ref="R119:Z119"/>
    <mergeCell ref="AA119:AC119"/>
    <mergeCell ref="AD119:AM119"/>
    <mergeCell ref="B130:C131"/>
    <mergeCell ref="B128:C129"/>
    <mergeCell ref="AE124:AK124"/>
    <mergeCell ref="AL124:AM124"/>
    <mergeCell ref="B127:C127"/>
    <mergeCell ref="D128:F129"/>
    <mergeCell ref="G128:I129"/>
    <mergeCell ref="J128:Q129"/>
    <mergeCell ref="R128:S129"/>
    <mergeCell ref="W128:X129"/>
    <mergeCell ref="Y128:AF129"/>
    <mergeCell ref="AG128:AI129"/>
    <mergeCell ref="AJ128:AN129"/>
    <mergeCell ref="D130:F131"/>
    <mergeCell ref="G130:I131"/>
    <mergeCell ref="J130:Q131"/>
    <mergeCell ref="R130:S131"/>
    <mergeCell ref="W130:X131"/>
    <mergeCell ref="Y130:AF131"/>
    <mergeCell ref="AG130:AI131"/>
    <mergeCell ref="AJ130:AN131"/>
    <mergeCell ref="AG113:AH113"/>
    <mergeCell ref="AI113:AJ113"/>
    <mergeCell ref="AK113:AL113"/>
    <mergeCell ref="AM113:AN113"/>
    <mergeCell ref="B114:C114"/>
    <mergeCell ref="AG112:AH112"/>
    <mergeCell ref="AI112:AJ112"/>
    <mergeCell ref="AK112:AL112"/>
    <mergeCell ref="AM112:AN112"/>
    <mergeCell ref="B113:C113"/>
    <mergeCell ref="AG111:AH111"/>
    <mergeCell ref="AI111:AJ111"/>
    <mergeCell ref="AK111:AL111"/>
    <mergeCell ref="AM111:AN111"/>
    <mergeCell ref="B112:C112"/>
    <mergeCell ref="D112:L112"/>
    <mergeCell ref="R112:S112"/>
    <mergeCell ref="W112:X112"/>
    <mergeCell ref="AB112:AC112"/>
    <mergeCell ref="D113:L113"/>
    <mergeCell ref="M113:N113"/>
    <mergeCell ref="AG114:AH114"/>
    <mergeCell ref="AI114:AJ114"/>
    <mergeCell ref="AK114:AL114"/>
    <mergeCell ref="AM114:AN114"/>
    <mergeCell ref="W113:X113"/>
    <mergeCell ref="AB113:AC113"/>
    <mergeCell ref="D114:L114"/>
    <mergeCell ref="M114:N114"/>
    <mergeCell ref="R114:S114"/>
    <mergeCell ref="AB114:AC114"/>
    <mergeCell ref="B100:C101"/>
    <mergeCell ref="B98:C99"/>
    <mergeCell ref="AE94:AK94"/>
    <mergeCell ref="AL94:AM94"/>
    <mergeCell ref="B97:C97"/>
    <mergeCell ref="D100:F101"/>
    <mergeCell ref="G100:I101"/>
    <mergeCell ref="J100:Q101"/>
    <mergeCell ref="R100:S101"/>
    <mergeCell ref="W100:X101"/>
    <mergeCell ref="Y100:AF101"/>
    <mergeCell ref="AG100:AI101"/>
    <mergeCell ref="AJ100:AN101"/>
    <mergeCell ref="B104:C105"/>
    <mergeCell ref="B102:C103"/>
    <mergeCell ref="D106:F107"/>
    <mergeCell ref="G106:I107"/>
    <mergeCell ref="J106:Q107"/>
    <mergeCell ref="R106:S107"/>
    <mergeCell ref="D102:F103"/>
    <mergeCell ref="D104:F105"/>
    <mergeCell ref="G104:I105"/>
    <mergeCell ref="J104:Q105"/>
    <mergeCell ref="R104:S105"/>
    <mergeCell ref="W104:X105"/>
    <mergeCell ref="Y104:AF105"/>
    <mergeCell ref="AG104:AI105"/>
    <mergeCell ref="AJ104:AN105"/>
    <mergeCell ref="W98:X99"/>
    <mergeCell ref="Y98:AF99"/>
    <mergeCell ref="AG98:AI99"/>
    <mergeCell ref="AJ98:AN99"/>
    <mergeCell ref="AK85:AL85"/>
    <mergeCell ref="AM85:AN85"/>
    <mergeCell ref="C87:G87"/>
    <mergeCell ref="H87:Q87"/>
    <mergeCell ref="R87:Z87"/>
    <mergeCell ref="AA87:AC87"/>
    <mergeCell ref="AD87:AM87"/>
    <mergeCell ref="AG84:AH84"/>
    <mergeCell ref="AI84:AJ84"/>
    <mergeCell ref="AK84:AL84"/>
    <mergeCell ref="AM84:AN84"/>
    <mergeCell ref="B85:C85"/>
    <mergeCell ref="C93:F93"/>
    <mergeCell ref="C94:F94"/>
    <mergeCell ref="G94:N94"/>
    <mergeCell ref="O94:R94"/>
    <mergeCell ref="S94:Z94"/>
    <mergeCell ref="AA94:AD94"/>
    <mergeCell ref="C90:G90"/>
    <mergeCell ref="H90:Q90"/>
    <mergeCell ref="R90:Z90"/>
    <mergeCell ref="AA90:AC90"/>
    <mergeCell ref="AD90:AM90"/>
    <mergeCell ref="B91:AN92"/>
    <mergeCell ref="C88:G88"/>
    <mergeCell ref="H88:Q88"/>
    <mergeCell ref="R88:Z88"/>
    <mergeCell ref="AA88:AC88"/>
    <mergeCell ref="AD88:AM88"/>
    <mergeCell ref="C89:G89"/>
    <mergeCell ref="H89:Q89"/>
    <mergeCell ref="R89:Z89"/>
    <mergeCell ref="B84:C84"/>
    <mergeCell ref="AG82:AH82"/>
    <mergeCell ref="AI82:AJ82"/>
    <mergeCell ref="AK82:AL82"/>
    <mergeCell ref="AM82:AN82"/>
    <mergeCell ref="B83:C83"/>
    <mergeCell ref="AG81:AH81"/>
    <mergeCell ref="AI81:AJ81"/>
    <mergeCell ref="AK81:AL81"/>
    <mergeCell ref="AM81:AN81"/>
    <mergeCell ref="B82:C82"/>
    <mergeCell ref="R74:S75"/>
    <mergeCell ref="W74:X75"/>
    <mergeCell ref="Y74:AF75"/>
    <mergeCell ref="AG74:AI75"/>
    <mergeCell ref="AJ74:AN75"/>
    <mergeCell ref="AG76:AI77"/>
    <mergeCell ref="AJ76:AN77"/>
    <mergeCell ref="D78:F79"/>
    <mergeCell ref="G78:I79"/>
    <mergeCell ref="B81:L81"/>
    <mergeCell ref="M81:Q81"/>
    <mergeCell ref="R81:V81"/>
    <mergeCell ref="W81:AA81"/>
    <mergeCell ref="AB81:AF81"/>
    <mergeCell ref="D84:L84"/>
    <mergeCell ref="M84:N84"/>
    <mergeCell ref="R84:S84"/>
    <mergeCell ref="AB84:AC84"/>
    <mergeCell ref="AA59:AC59"/>
    <mergeCell ref="AD59:AM59"/>
    <mergeCell ref="B68:C69"/>
    <mergeCell ref="AE64:AK64"/>
    <mergeCell ref="AL64:AM64"/>
    <mergeCell ref="B67:C67"/>
    <mergeCell ref="D68:F69"/>
    <mergeCell ref="G68:I69"/>
    <mergeCell ref="J68:Q69"/>
    <mergeCell ref="R68:S69"/>
    <mergeCell ref="W68:X69"/>
    <mergeCell ref="Y68:AF69"/>
    <mergeCell ref="AG68:AI69"/>
    <mergeCell ref="AJ68:AN69"/>
    <mergeCell ref="D70:F71"/>
    <mergeCell ref="G70:I71"/>
    <mergeCell ref="B78:C79"/>
    <mergeCell ref="B76:C77"/>
    <mergeCell ref="B74:C75"/>
    <mergeCell ref="B72:C73"/>
    <mergeCell ref="D76:F77"/>
    <mergeCell ref="G76:I77"/>
    <mergeCell ref="J76:Q77"/>
    <mergeCell ref="R76:S77"/>
    <mergeCell ref="AG78:AI79"/>
    <mergeCell ref="AJ78:AN79"/>
    <mergeCell ref="J70:Q71"/>
    <mergeCell ref="R70:S71"/>
    <mergeCell ref="W70:X71"/>
    <mergeCell ref="Y70:AF71"/>
    <mergeCell ref="AG70:AI71"/>
    <mergeCell ref="AJ70:AN71"/>
    <mergeCell ref="B44:C45"/>
    <mergeCell ref="B42:C43"/>
    <mergeCell ref="D46:F47"/>
    <mergeCell ref="G46:I47"/>
    <mergeCell ref="J46:Q47"/>
    <mergeCell ref="R46:S47"/>
    <mergeCell ref="AG52:AH52"/>
    <mergeCell ref="AI52:AJ52"/>
    <mergeCell ref="AK52:AL52"/>
    <mergeCell ref="AI51:AJ51"/>
    <mergeCell ref="AK51:AL51"/>
    <mergeCell ref="AG51:AH51"/>
    <mergeCell ref="B31:AN32"/>
    <mergeCell ref="B40:C41"/>
    <mergeCell ref="B38:C39"/>
    <mergeCell ref="AE34:AK34"/>
    <mergeCell ref="AL34:AM34"/>
    <mergeCell ref="B37:C37"/>
    <mergeCell ref="D38:F39"/>
    <mergeCell ref="G38:I39"/>
    <mergeCell ref="J38:Q39"/>
    <mergeCell ref="R38:S39"/>
    <mergeCell ref="W38:X39"/>
    <mergeCell ref="Y38:AF39"/>
    <mergeCell ref="AG38:AI39"/>
    <mergeCell ref="AJ38:AN39"/>
    <mergeCell ref="D40:F41"/>
    <mergeCell ref="G40:I41"/>
    <mergeCell ref="AG37:AI37"/>
    <mergeCell ref="AJ37:AN37"/>
    <mergeCell ref="J40:Q41"/>
    <mergeCell ref="R40:S41"/>
    <mergeCell ref="B18:C19"/>
    <mergeCell ref="B16:C17"/>
    <mergeCell ref="AG23:AH23"/>
    <mergeCell ref="AI23:AJ23"/>
    <mergeCell ref="AK23:AL23"/>
    <mergeCell ref="AG22:AH22"/>
    <mergeCell ref="AI22:AJ22"/>
    <mergeCell ref="AK22:AL22"/>
    <mergeCell ref="D18:F19"/>
    <mergeCell ref="G18:I19"/>
    <mergeCell ref="J18:Q19"/>
    <mergeCell ref="AG24:AH24"/>
    <mergeCell ref="AI24:AJ24"/>
    <mergeCell ref="AK24:AL24"/>
    <mergeCell ref="R18:S19"/>
    <mergeCell ref="W18:X19"/>
    <mergeCell ref="Y18:AF19"/>
    <mergeCell ref="AG18:AI19"/>
    <mergeCell ref="AJ18:AN19"/>
    <mergeCell ref="AE22:AF22"/>
    <mergeCell ref="E23:F23"/>
    <mergeCell ref="G23:O23"/>
    <mergeCell ref="P23:Q23"/>
    <mergeCell ref="Z23:AA23"/>
    <mergeCell ref="AE23:AF23"/>
    <mergeCell ref="E24:F24"/>
    <mergeCell ref="G24:O24"/>
    <mergeCell ref="P24:Q24"/>
    <mergeCell ref="U24:V24"/>
    <mergeCell ref="AE24:AF24"/>
    <mergeCell ref="B7:C7"/>
    <mergeCell ref="B1:AN2"/>
    <mergeCell ref="C4:F4"/>
    <mergeCell ref="G4:N4"/>
    <mergeCell ref="O4:R4"/>
    <mergeCell ref="S4:Z4"/>
    <mergeCell ref="AA4:AD4"/>
    <mergeCell ref="AE4:AK4"/>
    <mergeCell ref="AL4:AM4"/>
    <mergeCell ref="B14:C15"/>
    <mergeCell ref="B12:C13"/>
    <mergeCell ref="B10:C11"/>
    <mergeCell ref="B8:C9"/>
    <mergeCell ref="AG21:AH21"/>
    <mergeCell ref="AI21:AJ21"/>
    <mergeCell ref="AK21:AL21"/>
    <mergeCell ref="D16:F17"/>
    <mergeCell ref="G16:I17"/>
    <mergeCell ref="J16:Q17"/>
    <mergeCell ref="R16:S17"/>
    <mergeCell ref="W16:X17"/>
    <mergeCell ref="Y16:AF17"/>
    <mergeCell ref="AG16:AI17"/>
    <mergeCell ref="AJ16:AN17"/>
    <mergeCell ref="D7:F7"/>
    <mergeCell ref="G7:I7"/>
    <mergeCell ref="J7:Q7"/>
    <mergeCell ref="R7:X7"/>
    <mergeCell ref="Y7:AF7"/>
    <mergeCell ref="AG7:AI7"/>
    <mergeCell ref="AJ7:AN7"/>
    <mergeCell ref="D8:F9"/>
    <mergeCell ref="G8:I9"/>
    <mergeCell ref="J8:Q9"/>
    <mergeCell ref="R8:S9"/>
    <mergeCell ref="W8:X9"/>
    <mergeCell ref="Y8:AF9"/>
    <mergeCell ref="AG8:AI9"/>
    <mergeCell ref="AJ8:AN9"/>
    <mergeCell ref="D10:F11"/>
    <mergeCell ref="G10:I11"/>
    <mergeCell ref="J10:Q11"/>
    <mergeCell ref="R10:S11"/>
    <mergeCell ref="W10:X11"/>
    <mergeCell ref="Y10:AF11"/>
    <mergeCell ref="AG10:AI11"/>
    <mergeCell ref="AJ10:AN11"/>
    <mergeCell ref="D12:F13"/>
    <mergeCell ref="G12:I13"/>
    <mergeCell ref="J12:Q13"/>
    <mergeCell ref="R12:S13"/>
    <mergeCell ref="W12:X13"/>
    <mergeCell ref="Y12:AF13"/>
    <mergeCell ref="AG12:AI13"/>
    <mergeCell ref="AJ12:AN13"/>
    <mergeCell ref="D14:F15"/>
    <mergeCell ref="G14:I15"/>
    <mergeCell ref="J14:Q15"/>
    <mergeCell ref="R14:S15"/>
    <mergeCell ref="W14:X15"/>
    <mergeCell ref="Y14:AF15"/>
    <mergeCell ref="AG14:AI15"/>
    <mergeCell ref="AJ14:AN15"/>
    <mergeCell ref="E21:O21"/>
    <mergeCell ref="P21:T21"/>
    <mergeCell ref="U21:Y21"/>
    <mergeCell ref="Z21:AD21"/>
    <mergeCell ref="AE21:AF21"/>
    <mergeCell ref="E22:F22"/>
    <mergeCell ref="G22:O22"/>
    <mergeCell ref="U22:V22"/>
    <mergeCell ref="Z22:AA22"/>
    <mergeCell ref="O34:R34"/>
    <mergeCell ref="S34:Z34"/>
    <mergeCell ref="AA34:AD34"/>
    <mergeCell ref="Y40:AF41"/>
    <mergeCell ref="AG40:AI41"/>
    <mergeCell ref="AJ40:AN41"/>
    <mergeCell ref="D42:F43"/>
    <mergeCell ref="G42:I43"/>
    <mergeCell ref="J42:Q43"/>
    <mergeCell ref="R42:S43"/>
    <mergeCell ref="W42:X43"/>
    <mergeCell ref="Y42:AF43"/>
    <mergeCell ref="AG42:AI43"/>
    <mergeCell ref="AJ42:AN43"/>
    <mergeCell ref="D44:F45"/>
    <mergeCell ref="G44:I45"/>
    <mergeCell ref="J44:Q45"/>
    <mergeCell ref="R44:S45"/>
    <mergeCell ref="W44:X45"/>
    <mergeCell ref="Y44:AF45"/>
    <mergeCell ref="AG44:AI45"/>
    <mergeCell ref="AJ44:AN45"/>
    <mergeCell ref="W46:X47"/>
    <mergeCell ref="Y46:AF47"/>
    <mergeCell ref="AG46:AI47"/>
    <mergeCell ref="AJ46:AN47"/>
    <mergeCell ref="D67:F67"/>
    <mergeCell ref="G67:I67"/>
    <mergeCell ref="J67:Q67"/>
    <mergeCell ref="R67:X67"/>
    <mergeCell ref="Y67:AF67"/>
    <mergeCell ref="AG67:AI67"/>
    <mergeCell ref="AJ67:AN67"/>
    <mergeCell ref="C57:G57"/>
    <mergeCell ref="H57:Q57"/>
    <mergeCell ref="R57:Z57"/>
    <mergeCell ref="AA57:AC57"/>
    <mergeCell ref="B46:C47"/>
    <mergeCell ref="AD57:AM57"/>
    <mergeCell ref="C63:F63"/>
    <mergeCell ref="C64:F64"/>
    <mergeCell ref="G64:N64"/>
    <mergeCell ref="O64:R64"/>
    <mergeCell ref="S64:Z64"/>
    <mergeCell ref="AA64:AD64"/>
    <mergeCell ref="B61:AN62"/>
    <mergeCell ref="C58:G58"/>
    <mergeCell ref="H58:Q58"/>
    <mergeCell ref="R58:Z58"/>
    <mergeCell ref="AA58:AC58"/>
    <mergeCell ref="AD58:AM58"/>
    <mergeCell ref="C59:G59"/>
    <mergeCell ref="H59:Q59"/>
    <mergeCell ref="R59:Z59"/>
    <mergeCell ref="J72:Q73"/>
    <mergeCell ref="R72:S73"/>
    <mergeCell ref="W72:X73"/>
    <mergeCell ref="Y72:AF73"/>
    <mergeCell ref="AG72:AI73"/>
    <mergeCell ref="AJ72:AN73"/>
    <mergeCell ref="D74:F75"/>
    <mergeCell ref="G74:I75"/>
    <mergeCell ref="J74:Q75"/>
    <mergeCell ref="B70:C71"/>
    <mergeCell ref="D82:L82"/>
    <mergeCell ref="R82:S82"/>
    <mergeCell ref="W82:X82"/>
    <mergeCell ref="AB82:AC82"/>
    <mergeCell ref="D83:L83"/>
    <mergeCell ref="M83:N83"/>
    <mergeCell ref="W83:X83"/>
    <mergeCell ref="AB83:AC83"/>
    <mergeCell ref="AG83:AH83"/>
    <mergeCell ref="AI83:AJ83"/>
    <mergeCell ref="AK83:AL83"/>
    <mergeCell ref="AM83:AN83"/>
    <mergeCell ref="D72:F73"/>
    <mergeCell ref="G72:I73"/>
    <mergeCell ref="D85:L85"/>
    <mergeCell ref="M85:N85"/>
    <mergeCell ref="R85:S85"/>
    <mergeCell ref="W85:X85"/>
    <mergeCell ref="W76:X77"/>
    <mergeCell ref="Y76:AF77"/>
    <mergeCell ref="J78:Q79"/>
    <mergeCell ref="R78:S79"/>
    <mergeCell ref="W78:X79"/>
    <mergeCell ref="Y78:AF79"/>
    <mergeCell ref="G102:I103"/>
    <mergeCell ref="J102:Q103"/>
    <mergeCell ref="R102:S103"/>
    <mergeCell ref="W102:X103"/>
    <mergeCell ref="Y102:AF103"/>
    <mergeCell ref="AG102:AI103"/>
    <mergeCell ref="AG85:AH85"/>
    <mergeCell ref="AI85:AJ85"/>
    <mergeCell ref="AA89:AC89"/>
    <mergeCell ref="AD89:AM89"/>
    <mergeCell ref="AJ102:AN103"/>
    <mergeCell ref="D97:F97"/>
    <mergeCell ref="G97:I97"/>
    <mergeCell ref="J97:Q97"/>
    <mergeCell ref="R97:X97"/>
    <mergeCell ref="Y97:AF97"/>
    <mergeCell ref="AG97:AI97"/>
    <mergeCell ref="AJ97:AN97"/>
    <mergeCell ref="D98:F99"/>
    <mergeCell ref="G98:I99"/>
    <mergeCell ref="J98:Q99"/>
    <mergeCell ref="R98:S99"/>
    <mergeCell ref="W106:X107"/>
    <mergeCell ref="Y106:AF107"/>
    <mergeCell ref="AG106:AI107"/>
    <mergeCell ref="AJ106:AN107"/>
    <mergeCell ref="D108:F109"/>
    <mergeCell ref="G108:I109"/>
    <mergeCell ref="J108:Q109"/>
    <mergeCell ref="R108:S109"/>
    <mergeCell ref="W108:X109"/>
    <mergeCell ref="Y108:AF109"/>
    <mergeCell ref="AG108:AI109"/>
    <mergeCell ref="AJ108:AN109"/>
    <mergeCell ref="B111:L111"/>
    <mergeCell ref="M111:Q111"/>
    <mergeCell ref="R111:V111"/>
    <mergeCell ref="W111:AA111"/>
    <mergeCell ref="AB111:AF111"/>
    <mergeCell ref="B108:C109"/>
    <mergeCell ref="B106:C107"/>
    <mergeCell ref="D115:L115"/>
    <mergeCell ref="M115:N115"/>
    <mergeCell ref="R115:S115"/>
    <mergeCell ref="W115:X115"/>
    <mergeCell ref="D127:F127"/>
    <mergeCell ref="G127:I127"/>
    <mergeCell ref="J127:Q127"/>
    <mergeCell ref="R127:X127"/>
    <mergeCell ref="Y127:AF127"/>
    <mergeCell ref="AG127:AI127"/>
    <mergeCell ref="AJ127:AN127"/>
    <mergeCell ref="AG115:AH115"/>
    <mergeCell ref="AI115:AJ115"/>
    <mergeCell ref="AK115:AL115"/>
    <mergeCell ref="AM115:AN115"/>
    <mergeCell ref="C117:G117"/>
    <mergeCell ref="H117:Q117"/>
    <mergeCell ref="R117:Z117"/>
    <mergeCell ref="AA117:AC117"/>
    <mergeCell ref="AD117:AM117"/>
    <mergeCell ref="B115:C115"/>
    <mergeCell ref="C123:F123"/>
    <mergeCell ref="C124:F124"/>
    <mergeCell ref="G124:N124"/>
    <mergeCell ref="O124:R124"/>
    <mergeCell ref="S124:Z124"/>
    <mergeCell ref="AA124:AD124"/>
    <mergeCell ref="C120:G120"/>
    <mergeCell ref="H120:Q120"/>
    <mergeCell ref="R120:Z120"/>
    <mergeCell ref="AA120:AC120"/>
    <mergeCell ref="AD120:AM120"/>
    <mergeCell ref="R158:S159"/>
    <mergeCell ref="W158:X159"/>
    <mergeCell ref="Y158:AF159"/>
    <mergeCell ref="AG158:AI159"/>
    <mergeCell ref="AJ158:AN159"/>
    <mergeCell ref="D160:F161"/>
    <mergeCell ref="G160:I161"/>
    <mergeCell ref="J160:Q161"/>
    <mergeCell ref="R160:S161"/>
    <mergeCell ref="W160:X161"/>
    <mergeCell ref="Y160:AF161"/>
    <mergeCell ref="AG160:AI161"/>
    <mergeCell ref="AJ160:AN161"/>
    <mergeCell ref="J138:Q139"/>
    <mergeCell ref="R138:S139"/>
    <mergeCell ref="W138:X139"/>
    <mergeCell ref="Y138:AF139"/>
    <mergeCell ref="AG138:AI139"/>
    <mergeCell ref="AJ138:AN139"/>
    <mergeCell ref="B141:L141"/>
    <mergeCell ref="M141:Q141"/>
    <mergeCell ref="R141:V141"/>
    <mergeCell ref="W141:AA141"/>
    <mergeCell ref="AB141:AF141"/>
    <mergeCell ref="AG143:AH143"/>
    <mergeCell ref="AI143:AJ143"/>
    <mergeCell ref="AK143:AL143"/>
    <mergeCell ref="AM143:AN143"/>
    <mergeCell ref="B144:C144"/>
    <mergeCell ref="AG142:AH142"/>
    <mergeCell ref="B138:C139"/>
    <mergeCell ref="AI142:AJ142"/>
    <mergeCell ref="Y164:AF165"/>
    <mergeCell ref="AG164:AI165"/>
    <mergeCell ref="AJ164:AN165"/>
    <mergeCell ref="D166:F167"/>
    <mergeCell ref="G166:I167"/>
    <mergeCell ref="J166:Q167"/>
    <mergeCell ref="R166:S167"/>
    <mergeCell ref="W166:X167"/>
    <mergeCell ref="Y166:AF167"/>
    <mergeCell ref="AG166:AI167"/>
    <mergeCell ref="AJ166:AN167"/>
    <mergeCell ref="D168:F169"/>
    <mergeCell ref="G168:I169"/>
    <mergeCell ref="J168:Q169"/>
    <mergeCell ref="R168:S169"/>
    <mergeCell ref="W168:X169"/>
    <mergeCell ref="Y168:AF169"/>
    <mergeCell ref="AG168:AI169"/>
    <mergeCell ref="AJ168:AN169"/>
    <mergeCell ref="B175:C175"/>
    <mergeCell ref="D175:L175"/>
    <mergeCell ref="M175:N175"/>
    <mergeCell ref="R175:S175"/>
    <mergeCell ref="W175:X175"/>
    <mergeCell ref="C183:F183"/>
    <mergeCell ref="C180:G180"/>
    <mergeCell ref="H180:Q180"/>
    <mergeCell ref="R180:Z180"/>
    <mergeCell ref="AA180:AC180"/>
    <mergeCell ref="AD180:AM180"/>
    <mergeCell ref="B181:AN182"/>
    <mergeCell ref="C178:G178"/>
    <mergeCell ref="H178:Q178"/>
    <mergeCell ref="R178:Z178"/>
    <mergeCell ref="AA178:AC178"/>
    <mergeCell ref="AD178:AM178"/>
    <mergeCell ref="C179:G179"/>
    <mergeCell ref="H179:Q179"/>
    <mergeCell ref="R179:Z179"/>
    <mergeCell ref="AA179:AC179"/>
    <mergeCell ref="AD179:AM179"/>
    <mergeCell ref="AJ198:AN199"/>
    <mergeCell ref="B201:L201"/>
    <mergeCell ref="M201:Q201"/>
    <mergeCell ref="R201:V201"/>
    <mergeCell ref="W201:AA201"/>
    <mergeCell ref="AB201:AF201"/>
    <mergeCell ref="D202:L202"/>
    <mergeCell ref="R202:S202"/>
    <mergeCell ref="W202:X202"/>
    <mergeCell ref="AB202:AC202"/>
    <mergeCell ref="B198:C199"/>
    <mergeCell ref="B196:C197"/>
    <mergeCell ref="D203:L203"/>
    <mergeCell ref="M203:N203"/>
    <mergeCell ref="W203:X203"/>
    <mergeCell ref="AB203:AC203"/>
    <mergeCell ref="D204:L204"/>
    <mergeCell ref="M204:N204"/>
    <mergeCell ref="R204:S204"/>
    <mergeCell ref="AB204:AC204"/>
    <mergeCell ref="B204:C204"/>
    <mergeCell ref="AG202:AH202"/>
    <mergeCell ref="AI202:AJ202"/>
    <mergeCell ref="AK202:AL202"/>
    <mergeCell ref="AM202:AN202"/>
    <mergeCell ref="B203:C203"/>
    <mergeCell ref="AG201:AH201"/>
    <mergeCell ref="AI201:AJ201"/>
    <mergeCell ref="AK201:AL201"/>
    <mergeCell ref="AM201:AN201"/>
    <mergeCell ref="B202:C202"/>
    <mergeCell ref="AG204:AH204"/>
    <mergeCell ref="AJ220:AN221"/>
    <mergeCell ref="D222:F223"/>
    <mergeCell ref="G222:I223"/>
    <mergeCell ref="J222:Q223"/>
    <mergeCell ref="R222:S223"/>
    <mergeCell ref="W222:X223"/>
    <mergeCell ref="Y222:AF223"/>
    <mergeCell ref="AG222:AI223"/>
    <mergeCell ref="AJ222:AN223"/>
    <mergeCell ref="AK203:AL203"/>
    <mergeCell ref="AM203:AN203"/>
    <mergeCell ref="AG205:AH205"/>
    <mergeCell ref="AI205:AJ205"/>
    <mergeCell ref="AK205:AL205"/>
    <mergeCell ref="AM205:AN205"/>
    <mergeCell ref="C207:G207"/>
    <mergeCell ref="H207:Q207"/>
    <mergeCell ref="R207:Z207"/>
    <mergeCell ref="AA207:AC207"/>
    <mergeCell ref="AD207:AM207"/>
    <mergeCell ref="B205:C205"/>
    <mergeCell ref="AI204:AJ204"/>
    <mergeCell ref="AK204:AL204"/>
    <mergeCell ref="AM204:AN204"/>
    <mergeCell ref="G220:I221"/>
    <mergeCell ref="J220:Q221"/>
    <mergeCell ref="R220:S221"/>
    <mergeCell ref="D205:L205"/>
    <mergeCell ref="M205:N205"/>
    <mergeCell ref="R205:S205"/>
    <mergeCell ref="W205:X205"/>
    <mergeCell ref="C213:F213"/>
    <mergeCell ref="B231:L231"/>
    <mergeCell ref="M231:Q231"/>
    <mergeCell ref="R231:V231"/>
    <mergeCell ref="W231:AA231"/>
    <mergeCell ref="AB231:AF231"/>
    <mergeCell ref="D232:L232"/>
    <mergeCell ref="R232:S232"/>
    <mergeCell ref="W232:X232"/>
    <mergeCell ref="AB232:AC232"/>
    <mergeCell ref="AM231:AN231"/>
    <mergeCell ref="B232:C232"/>
    <mergeCell ref="W224:X225"/>
    <mergeCell ref="Y224:AF225"/>
    <mergeCell ref="AG224:AI225"/>
    <mergeCell ref="AJ224:AN225"/>
    <mergeCell ref="D226:F227"/>
    <mergeCell ref="G226:I227"/>
    <mergeCell ref="J226:Q227"/>
    <mergeCell ref="R226:S227"/>
    <mergeCell ref="W226:X227"/>
    <mergeCell ref="Y226:AF227"/>
    <mergeCell ref="AG226:AI227"/>
    <mergeCell ref="AJ226:AN227"/>
    <mergeCell ref="D228:F229"/>
    <mergeCell ref="G228:I229"/>
    <mergeCell ref="J228:Q229"/>
    <mergeCell ref="R228:S229"/>
    <mergeCell ref="W228:X229"/>
    <mergeCell ref="Y228:AF229"/>
    <mergeCell ref="AG228:AI229"/>
    <mergeCell ref="AJ228:AN229"/>
  </mergeCells>
  <phoneticPr fontId="1"/>
  <conditionalFormatting sqref="AL64:AM64">
    <cfRule type="expression" dxfId="27" priority="15">
      <formula>WEEKDAY(AL64)=7</formula>
    </cfRule>
    <cfRule type="expression" dxfId="26" priority="16">
      <formula>WEEKDAY(AL64)=1</formula>
    </cfRule>
  </conditionalFormatting>
  <conditionalFormatting sqref="AL94:AM94">
    <cfRule type="expression" dxfId="25" priority="13">
      <formula>WEEKDAY(AL94)=7</formula>
    </cfRule>
    <cfRule type="expression" dxfId="24" priority="14">
      <formula>WEEKDAY(AL94)=1</formula>
    </cfRule>
  </conditionalFormatting>
  <conditionalFormatting sqref="AL124:AM124">
    <cfRule type="expression" dxfId="23" priority="11">
      <formula>WEEKDAY(AL124)=7</formula>
    </cfRule>
    <cfRule type="expression" dxfId="22" priority="12">
      <formula>WEEKDAY(AL124)=1</formula>
    </cfRule>
  </conditionalFormatting>
  <conditionalFormatting sqref="AL154:AM154">
    <cfRule type="expression" dxfId="21" priority="9">
      <formula>WEEKDAY(AL154)=7</formula>
    </cfRule>
    <cfRule type="expression" dxfId="20" priority="10">
      <formula>WEEKDAY(AL154)=1</formula>
    </cfRule>
  </conditionalFormatting>
  <conditionalFormatting sqref="AL184:AM184">
    <cfRule type="expression" dxfId="19" priority="7">
      <formula>WEEKDAY(AL184)=7</formula>
    </cfRule>
    <cfRule type="expression" dxfId="18" priority="8">
      <formula>WEEKDAY(AL184)=1</formula>
    </cfRule>
  </conditionalFormatting>
  <conditionalFormatting sqref="AL4:AM4">
    <cfRule type="expression" dxfId="17" priority="5">
      <formula>WEEKDAY(AL4)=7</formula>
    </cfRule>
    <cfRule type="expression" dxfId="16" priority="6">
      <formula>WEEKDAY(AL4)=1</formula>
    </cfRule>
  </conditionalFormatting>
  <conditionalFormatting sqref="AL34:AM34">
    <cfRule type="expression" dxfId="15" priority="3">
      <formula>WEEKDAY(AL34)=7</formula>
    </cfRule>
    <cfRule type="expression" dxfId="14" priority="4">
      <formula>WEEKDAY(AL34)=1</formula>
    </cfRule>
  </conditionalFormatting>
  <conditionalFormatting sqref="AL214:AM214">
    <cfRule type="expression" dxfId="13" priority="1">
      <formula>WEEKDAY(AL214)=7</formula>
    </cfRule>
    <cfRule type="expression" dxfId="12" priority="2">
      <formula>WEEKDAY(AL214)=1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3" orientation="landscape" horizontalDpi="4294967293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129"/>
  <sheetViews>
    <sheetView showGridLines="0" tabSelected="1" view="pageBreakPreview" topLeftCell="B2" zoomScaleNormal="100" zoomScaleSheetLayoutView="100" workbookViewId="0">
      <selection activeCell="U105" sqref="U105"/>
    </sheetView>
  </sheetViews>
  <sheetFormatPr defaultColWidth="3.5" defaultRowHeight="13.5"/>
  <cols>
    <col min="1" max="16384" width="3.5" style="3"/>
  </cols>
  <sheetData>
    <row r="1" spans="2:40" ht="24" hidden="1" customHeight="1"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2"/>
      <c r="AE1" s="72"/>
      <c r="AF1" s="72"/>
      <c r="AG1" s="72"/>
      <c r="AH1" s="72"/>
      <c r="AI1" s="72"/>
      <c r="AJ1" s="72"/>
      <c r="AK1" s="72"/>
      <c r="AL1" s="72"/>
      <c r="AM1" s="72"/>
    </row>
    <row r="2" spans="2:40" ht="18" customHeight="1">
      <c r="B2" s="240" t="s">
        <v>118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</row>
    <row r="3" spans="2:40" ht="18" customHeight="1"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</row>
    <row r="4" spans="2:40" ht="18" customHeight="1">
      <c r="C4" s="82" t="s">
        <v>120</v>
      </c>
      <c r="D4" s="82"/>
      <c r="E4" s="82"/>
      <c r="F4" s="82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2:40" ht="24" customHeight="1">
      <c r="C5" s="234" t="s">
        <v>1</v>
      </c>
      <c r="D5" s="234"/>
      <c r="E5" s="234"/>
      <c r="F5" s="234"/>
      <c r="G5" s="247" t="s">
        <v>231</v>
      </c>
      <c r="H5" s="247"/>
      <c r="I5" s="247"/>
      <c r="J5" s="247"/>
      <c r="K5" s="247"/>
      <c r="L5" s="247"/>
      <c r="M5" s="247"/>
      <c r="N5" s="247"/>
      <c r="O5" s="234" t="s">
        <v>0</v>
      </c>
      <c r="P5" s="234"/>
      <c r="Q5" s="234"/>
      <c r="R5" s="234"/>
      <c r="S5" s="235" t="s">
        <v>232</v>
      </c>
      <c r="T5" s="235"/>
      <c r="U5" s="235"/>
      <c r="V5" s="235"/>
      <c r="W5" s="235"/>
      <c r="X5" s="235"/>
      <c r="Y5" s="235"/>
      <c r="Z5" s="235"/>
      <c r="AA5" s="234" t="s">
        <v>4</v>
      </c>
      <c r="AB5" s="234"/>
      <c r="AC5" s="234"/>
      <c r="AD5" s="234"/>
      <c r="AE5" s="236">
        <v>44339</v>
      </c>
      <c r="AF5" s="237"/>
      <c r="AG5" s="237"/>
      <c r="AH5" s="237"/>
      <c r="AI5" s="237"/>
      <c r="AJ5" s="237"/>
      <c r="AK5" s="237"/>
      <c r="AL5" s="238">
        <f>AE5</f>
        <v>44339</v>
      </c>
      <c r="AM5" s="239"/>
    </row>
    <row r="6" spans="2:40" ht="12" customHeight="1">
      <c r="U6" s="6"/>
    </row>
    <row r="7" spans="2:40" ht="18" customHeight="1" thickBot="1">
      <c r="B7" s="4" t="s">
        <v>164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2:40" ht="18" customHeight="1" thickBot="1">
      <c r="B8" s="246"/>
      <c r="C8" s="231"/>
      <c r="D8" s="230" t="s">
        <v>5</v>
      </c>
      <c r="E8" s="230"/>
      <c r="F8" s="230"/>
      <c r="G8" s="231" t="s">
        <v>39</v>
      </c>
      <c r="H8" s="231"/>
      <c r="I8" s="231"/>
      <c r="J8" s="230" t="s">
        <v>6</v>
      </c>
      <c r="K8" s="230"/>
      <c r="L8" s="230"/>
      <c r="M8" s="230"/>
      <c r="N8" s="230"/>
      <c r="O8" s="230"/>
      <c r="P8" s="230"/>
      <c r="Q8" s="230"/>
      <c r="R8" s="230" t="s">
        <v>40</v>
      </c>
      <c r="S8" s="230"/>
      <c r="T8" s="230"/>
      <c r="U8" s="230"/>
      <c r="V8" s="230"/>
      <c r="W8" s="230"/>
      <c r="X8" s="230"/>
      <c r="Y8" s="230" t="s">
        <v>6</v>
      </c>
      <c r="Z8" s="230"/>
      <c r="AA8" s="230"/>
      <c r="AB8" s="230"/>
      <c r="AC8" s="230"/>
      <c r="AD8" s="230"/>
      <c r="AE8" s="230"/>
      <c r="AF8" s="230"/>
      <c r="AG8" s="231" t="s">
        <v>39</v>
      </c>
      <c r="AH8" s="231"/>
      <c r="AI8" s="231"/>
      <c r="AJ8" s="231" t="s">
        <v>229</v>
      </c>
      <c r="AK8" s="231"/>
      <c r="AL8" s="231"/>
      <c r="AM8" s="231"/>
      <c r="AN8" s="232"/>
    </row>
    <row r="9" spans="2:40" ht="18" customHeight="1">
      <c r="B9" s="199">
        <v>1</v>
      </c>
      <c r="C9" s="200"/>
      <c r="D9" s="201">
        <v>0.375</v>
      </c>
      <c r="E9" s="201"/>
      <c r="F9" s="201"/>
      <c r="G9" s="203"/>
      <c r="H9" s="203"/>
      <c r="I9" s="203"/>
      <c r="J9" s="205" t="str">
        <f>D23</f>
        <v>ともぞうＳＣ</v>
      </c>
      <c r="K9" s="206"/>
      <c r="L9" s="206"/>
      <c r="M9" s="206"/>
      <c r="N9" s="206"/>
      <c r="O9" s="206"/>
      <c r="P9" s="206"/>
      <c r="Q9" s="206"/>
      <c r="R9" s="208" t="str">
        <f>IF(OR(T9="",T10=""),"",T9+T10)</f>
        <v/>
      </c>
      <c r="S9" s="209"/>
      <c r="T9" s="20"/>
      <c r="U9" s="21" t="s">
        <v>8</v>
      </c>
      <c r="V9" s="20"/>
      <c r="W9" s="208" t="str">
        <f>IF(OR(V9="",V10=""),"",V9+V10)</f>
        <v/>
      </c>
      <c r="X9" s="208"/>
      <c r="Y9" s="205" t="str">
        <f>D24</f>
        <v>国本ＪＳＣ</v>
      </c>
      <c r="Z9" s="206"/>
      <c r="AA9" s="206"/>
      <c r="AB9" s="206"/>
      <c r="AC9" s="206"/>
      <c r="AD9" s="206"/>
      <c r="AE9" s="206"/>
      <c r="AF9" s="206"/>
      <c r="AG9" s="203"/>
      <c r="AH9" s="203"/>
      <c r="AI9" s="203"/>
      <c r="AJ9" s="228" t="str">
        <f>組合せタイムスケジュール２３日!D5</f>
        <v>3/4/3</v>
      </c>
      <c r="AK9" s="294"/>
      <c r="AL9" s="294"/>
      <c r="AM9" s="294"/>
      <c r="AN9" s="295"/>
    </row>
    <row r="10" spans="2:40" ht="18" customHeight="1">
      <c r="B10" s="197"/>
      <c r="C10" s="198"/>
      <c r="D10" s="202"/>
      <c r="E10" s="202"/>
      <c r="F10" s="202"/>
      <c r="G10" s="204"/>
      <c r="H10" s="204"/>
      <c r="I10" s="204"/>
      <c r="J10" s="207"/>
      <c r="K10" s="207"/>
      <c r="L10" s="207"/>
      <c r="M10" s="207"/>
      <c r="N10" s="207"/>
      <c r="O10" s="207"/>
      <c r="P10" s="207"/>
      <c r="Q10" s="207"/>
      <c r="R10" s="210"/>
      <c r="S10" s="210"/>
      <c r="T10" s="22"/>
      <c r="U10" s="23" t="s">
        <v>8</v>
      </c>
      <c r="V10" s="22"/>
      <c r="W10" s="217"/>
      <c r="X10" s="217"/>
      <c r="Y10" s="207"/>
      <c r="Z10" s="207"/>
      <c r="AA10" s="207"/>
      <c r="AB10" s="207"/>
      <c r="AC10" s="207"/>
      <c r="AD10" s="207"/>
      <c r="AE10" s="207"/>
      <c r="AF10" s="207"/>
      <c r="AG10" s="204"/>
      <c r="AH10" s="204"/>
      <c r="AI10" s="204"/>
      <c r="AJ10" s="290"/>
      <c r="AK10" s="290"/>
      <c r="AL10" s="290"/>
      <c r="AM10" s="290"/>
      <c r="AN10" s="291"/>
    </row>
    <row r="11" spans="2:40" ht="18" customHeight="1">
      <c r="B11" s="195">
        <v>2</v>
      </c>
      <c r="C11" s="196"/>
      <c r="D11" s="202">
        <v>0.39583333333333331</v>
      </c>
      <c r="E11" s="202">
        <v>0.4375</v>
      </c>
      <c r="F11" s="202"/>
      <c r="G11" s="204"/>
      <c r="H11" s="204"/>
      <c r="I11" s="204"/>
      <c r="J11" s="215" t="str">
        <f>D25</f>
        <v>Ｓ４スペランツァ</v>
      </c>
      <c r="K11" s="216"/>
      <c r="L11" s="216"/>
      <c r="M11" s="216"/>
      <c r="N11" s="216"/>
      <c r="O11" s="216"/>
      <c r="P11" s="216"/>
      <c r="Q11" s="216"/>
      <c r="R11" s="217" t="str">
        <f t="shared" ref="R11" si="0">IF(OR(T11="",T12=""),"",T11+T12)</f>
        <v/>
      </c>
      <c r="S11" s="210"/>
      <c r="T11" s="24"/>
      <c r="U11" s="25" t="s">
        <v>8</v>
      </c>
      <c r="V11" s="24"/>
      <c r="W11" s="217" t="str">
        <f t="shared" ref="W11" si="1">IF(OR(V11="",V12=""),"",V11+V12)</f>
        <v/>
      </c>
      <c r="X11" s="217"/>
      <c r="Y11" s="215" t="str">
        <f>D26</f>
        <v>清原ＳＳＳ</v>
      </c>
      <c r="Z11" s="216"/>
      <c r="AA11" s="216"/>
      <c r="AB11" s="216"/>
      <c r="AC11" s="216"/>
      <c r="AD11" s="216"/>
      <c r="AE11" s="216"/>
      <c r="AF11" s="216"/>
      <c r="AG11" s="204"/>
      <c r="AH11" s="204"/>
      <c r="AI11" s="204"/>
      <c r="AJ11" s="219" t="str">
        <f>組合せタイムスケジュール２３日!D6</f>
        <v>1/2/1</v>
      </c>
      <c r="AK11" s="290"/>
      <c r="AL11" s="290"/>
      <c r="AM11" s="290"/>
      <c r="AN11" s="291"/>
    </row>
    <row r="12" spans="2:40" ht="18" customHeight="1">
      <c r="B12" s="197"/>
      <c r="C12" s="198"/>
      <c r="D12" s="202"/>
      <c r="E12" s="202"/>
      <c r="F12" s="202"/>
      <c r="G12" s="204"/>
      <c r="H12" s="204"/>
      <c r="I12" s="204"/>
      <c r="J12" s="207"/>
      <c r="K12" s="207"/>
      <c r="L12" s="207"/>
      <c r="M12" s="207"/>
      <c r="N12" s="207"/>
      <c r="O12" s="207"/>
      <c r="P12" s="207"/>
      <c r="Q12" s="207"/>
      <c r="R12" s="210"/>
      <c r="S12" s="210"/>
      <c r="T12" s="22"/>
      <c r="U12" s="23" t="s">
        <v>8</v>
      </c>
      <c r="V12" s="22"/>
      <c r="W12" s="217"/>
      <c r="X12" s="217"/>
      <c r="Y12" s="207"/>
      <c r="Z12" s="207"/>
      <c r="AA12" s="207"/>
      <c r="AB12" s="207"/>
      <c r="AC12" s="207"/>
      <c r="AD12" s="207"/>
      <c r="AE12" s="207"/>
      <c r="AF12" s="207"/>
      <c r="AG12" s="204"/>
      <c r="AH12" s="204"/>
      <c r="AI12" s="204"/>
      <c r="AJ12" s="290"/>
      <c r="AK12" s="290"/>
      <c r="AL12" s="290"/>
      <c r="AM12" s="290"/>
      <c r="AN12" s="291"/>
    </row>
    <row r="13" spans="2:40" ht="18" customHeight="1">
      <c r="B13" s="195">
        <v>3</v>
      </c>
      <c r="C13" s="196"/>
      <c r="D13" s="202">
        <v>0.4236111111111111</v>
      </c>
      <c r="E13" s="202"/>
      <c r="F13" s="202"/>
      <c r="G13" s="204"/>
      <c r="H13" s="204"/>
      <c r="I13" s="204"/>
      <c r="J13" s="215" t="str">
        <f>D25</f>
        <v>Ｓ４スペランツァ</v>
      </c>
      <c r="K13" s="216"/>
      <c r="L13" s="216"/>
      <c r="M13" s="216"/>
      <c r="N13" s="216"/>
      <c r="O13" s="216"/>
      <c r="P13" s="216"/>
      <c r="Q13" s="216"/>
      <c r="R13" s="217" t="str">
        <f t="shared" ref="R13" si="2">IF(OR(T13="",T14=""),"",T13+T14)</f>
        <v/>
      </c>
      <c r="S13" s="210"/>
      <c r="T13" s="24"/>
      <c r="U13" s="25" t="s">
        <v>8</v>
      </c>
      <c r="V13" s="24"/>
      <c r="W13" s="217" t="str">
        <f t="shared" ref="W13" si="3">IF(OR(V13="",V14=""),"",V13+V14)</f>
        <v/>
      </c>
      <c r="X13" s="217"/>
      <c r="Y13" s="215" t="str">
        <f>D24</f>
        <v>国本ＪＳＣ</v>
      </c>
      <c r="Z13" s="216"/>
      <c r="AA13" s="216"/>
      <c r="AB13" s="216"/>
      <c r="AC13" s="216"/>
      <c r="AD13" s="216"/>
      <c r="AE13" s="216"/>
      <c r="AF13" s="216"/>
      <c r="AG13" s="204"/>
      <c r="AH13" s="204"/>
      <c r="AI13" s="204"/>
      <c r="AJ13" s="219" t="str">
        <f>組合せタイムスケジュール２３日!D7</f>
        <v>4/1/4</v>
      </c>
      <c r="AK13" s="290"/>
      <c r="AL13" s="290"/>
      <c r="AM13" s="290"/>
      <c r="AN13" s="291"/>
    </row>
    <row r="14" spans="2:40" ht="18" customHeight="1">
      <c r="B14" s="197"/>
      <c r="C14" s="198"/>
      <c r="D14" s="202"/>
      <c r="E14" s="202"/>
      <c r="F14" s="202"/>
      <c r="G14" s="204"/>
      <c r="H14" s="204"/>
      <c r="I14" s="204"/>
      <c r="J14" s="207"/>
      <c r="K14" s="207"/>
      <c r="L14" s="207"/>
      <c r="M14" s="207"/>
      <c r="N14" s="207"/>
      <c r="O14" s="207"/>
      <c r="P14" s="207"/>
      <c r="Q14" s="207"/>
      <c r="R14" s="210"/>
      <c r="S14" s="210"/>
      <c r="T14" s="22"/>
      <c r="U14" s="23" t="s">
        <v>8</v>
      </c>
      <c r="V14" s="22"/>
      <c r="W14" s="217"/>
      <c r="X14" s="217"/>
      <c r="Y14" s="207"/>
      <c r="Z14" s="207"/>
      <c r="AA14" s="207"/>
      <c r="AB14" s="207"/>
      <c r="AC14" s="207"/>
      <c r="AD14" s="207"/>
      <c r="AE14" s="207"/>
      <c r="AF14" s="207"/>
      <c r="AG14" s="204"/>
      <c r="AH14" s="204"/>
      <c r="AI14" s="204"/>
      <c r="AJ14" s="290"/>
      <c r="AK14" s="290"/>
      <c r="AL14" s="290"/>
      <c r="AM14" s="290"/>
      <c r="AN14" s="291"/>
    </row>
    <row r="15" spans="2:40" ht="18" customHeight="1">
      <c r="B15" s="195">
        <v>4</v>
      </c>
      <c r="C15" s="196"/>
      <c r="D15" s="202">
        <v>0.44444444444444442</v>
      </c>
      <c r="E15" s="202">
        <v>0.4375</v>
      </c>
      <c r="F15" s="202"/>
      <c r="G15" s="204"/>
      <c r="H15" s="204"/>
      <c r="I15" s="204"/>
      <c r="J15" s="215" t="str">
        <f>D23</f>
        <v>ともぞうＳＣ</v>
      </c>
      <c r="K15" s="216"/>
      <c r="L15" s="216"/>
      <c r="M15" s="216"/>
      <c r="N15" s="216"/>
      <c r="O15" s="216"/>
      <c r="P15" s="216"/>
      <c r="Q15" s="216"/>
      <c r="R15" s="217" t="str">
        <f t="shared" ref="R15" si="4">IF(OR(T15="",T16=""),"",T15+T16)</f>
        <v/>
      </c>
      <c r="S15" s="210"/>
      <c r="T15" s="24"/>
      <c r="U15" s="25" t="s">
        <v>8</v>
      </c>
      <c r="V15" s="24"/>
      <c r="W15" s="217" t="str">
        <f t="shared" ref="W15" si="5">IF(OR(V15="",V16=""),"",V15+V16)</f>
        <v/>
      </c>
      <c r="X15" s="217"/>
      <c r="Y15" s="215" t="str">
        <f>D26</f>
        <v>清原ＳＳＳ</v>
      </c>
      <c r="Z15" s="216"/>
      <c r="AA15" s="216"/>
      <c r="AB15" s="216"/>
      <c r="AC15" s="216"/>
      <c r="AD15" s="216"/>
      <c r="AE15" s="216"/>
      <c r="AF15" s="216"/>
      <c r="AG15" s="204"/>
      <c r="AH15" s="204"/>
      <c r="AI15" s="204"/>
      <c r="AJ15" s="219" t="str">
        <f>組合せタイムスケジュール２３日!D8</f>
        <v>2/3/2</v>
      </c>
      <c r="AK15" s="290"/>
      <c r="AL15" s="290"/>
      <c r="AM15" s="290"/>
      <c r="AN15" s="291"/>
    </row>
    <row r="16" spans="2:40" ht="18" customHeight="1">
      <c r="B16" s="197"/>
      <c r="C16" s="198"/>
      <c r="D16" s="202"/>
      <c r="E16" s="202"/>
      <c r="F16" s="202"/>
      <c r="G16" s="204"/>
      <c r="H16" s="204"/>
      <c r="I16" s="204"/>
      <c r="J16" s="207"/>
      <c r="K16" s="207"/>
      <c r="L16" s="207"/>
      <c r="M16" s="207"/>
      <c r="N16" s="207"/>
      <c r="O16" s="207"/>
      <c r="P16" s="207"/>
      <c r="Q16" s="207"/>
      <c r="R16" s="210"/>
      <c r="S16" s="210"/>
      <c r="T16" s="22"/>
      <c r="U16" s="23" t="s">
        <v>8</v>
      </c>
      <c r="V16" s="22"/>
      <c r="W16" s="217"/>
      <c r="X16" s="217"/>
      <c r="Y16" s="207"/>
      <c r="Z16" s="207"/>
      <c r="AA16" s="207"/>
      <c r="AB16" s="207"/>
      <c r="AC16" s="207"/>
      <c r="AD16" s="207"/>
      <c r="AE16" s="207"/>
      <c r="AF16" s="207"/>
      <c r="AG16" s="204"/>
      <c r="AH16" s="204"/>
      <c r="AI16" s="204"/>
      <c r="AJ16" s="290"/>
      <c r="AK16" s="290"/>
      <c r="AL16" s="290"/>
      <c r="AM16" s="290"/>
      <c r="AN16" s="291"/>
    </row>
    <row r="17" spans="2:40" ht="18" customHeight="1">
      <c r="B17" s="195">
        <v>5</v>
      </c>
      <c r="C17" s="196"/>
      <c r="D17" s="202">
        <v>0.47222222222222227</v>
      </c>
      <c r="E17" s="202">
        <v>0.4375</v>
      </c>
      <c r="F17" s="202"/>
      <c r="G17" s="204"/>
      <c r="H17" s="204"/>
      <c r="I17" s="204"/>
      <c r="J17" s="215" t="str">
        <f>D23</f>
        <v>ともぞうＳＣ</v>
      </c>
      <c r="K17" s="216"/>
      <c r="L17" s="216"/>
      <c r="M17" s="216"/>
      <c r="N17" s="216"/>
      <c r="O17" s="216"/>
      <c r="P17" s="216"/>
      <c r="Q17" s="216"/>
      <c r="R17" s="217" t="str">
        <f t="shared" ref="R17" si="6">IF(OR(T17="",T18=""),"",T17+T18)</f>
        <v/>
      </c>
      <c r="S17" s="210"/>
      <c r="T17" s="24"/>
      <c r="U17" s="25" t="s">
        <v>8</v>
      </c>
      <c r="V17" s="24"/>
      <c r="W17" s="217" t="str">
        <f t="shared" ref="W17" si="7">IF(OR(V17="",V18=""),"",V17+V18)</f>
        <v/>
      </c>
      <c r="X17" s="217"/>
      <c r="Y17" s="215" t="str">
        <f>D25</f>
        <v>Ｓ４スペランツァ</v>
      </c>
      <c r="Z17" s="216"/>
      <c r="AA17" s="216"/>
      <c r="AB17" s="216"/>
      <c r="AC17" s="216"/>
      <c r="AD17" s="216"/>
      <c r="AE17" s="216"/>
      <c r="AF17" s="216"/>
      <c r="AG17" s="204"/>
      <c r="AH17" s="204"/>
      <c r="AI17" s="204"/>
      <c r="AJ17" s="219" t="str">
        <f>組合せタイムスケジュール２３日!D9</f>
        <v>4/2/4</v>
      </c>
      <c r="AK17" s="290"/>
      <c r="AL17" s="290"/>
      <c r="AM17" s="290"/>
      <c r="AN17" s="291"/>
    </row>
    <row r="18" spans="2:40" ht="18" customHeight="1">
      <c r="B18" s="197"/>
      <c r="C18" s="198"/>
      <c r="D18" s="202"/>
      <c r="E18" s="202"/>
      <c r="F18" s="202"/>
      <c r="G18" s="204"/>
      <c r="H18" s="204"/>
      <c r="I18" s="204"/>
      <c r="J18" s="207"/>
      <c r="K18" s="207"/>
      <c r="L18" s="207"/>
      <c r="M18" s="207"/>
      <c r="N18" s="207"/>
      <c r="O18" s="207"/>
      <c r="P18" s="207"/>
      <c r="Q18" s="207"/>
      <c r="R18" s="210"/>
      <c r="S18" s="210"/>
      <c r="T18" s="22"/>
      <c r="U18" s="23" t="s">
        <v>8</v>
      </c>
      <c r="V18" s="22"/>
      <c r="W18" s="217"/>
      <c r="X18" s="217"/>
      <c r="Y18" s="207"/>
      <c r="Z18" s="207"/>
      <c r="AA18" s="207"/>
      <c r="AB18" s="207"/>
      <c r="AC18" s="207"/>
      <c r="AD18" s="207"/>
      <c r="AE18" s="207"/>
      <c r="AF18" s="207"/>
      <c r="AG18" s="204"/>
      <c r="AH18" s="204"/>
      <c r="AI18" s="204"/>
      <c r="AJ18" s="290"/>
      <c r="AK18" s="290"/>
      <c r="AL18" s="290"/>
      <c r="AM18" s="290"/>
      <c r="AN18" s="291"/>
    </row>
    <row r="19" spans="2:40" ht="18" customHeight="1">
      <c r="B19" s="195">
        <v>6</v>
      </c>
      <c r="C19" s="196"/>
      <c r="D19" s="202">
        <v>0.49305555555555558</v>
      </c>
      <c r="E19" s="202">
        <v>0.4375</v>
      </c>
      <c r="F19" s="202"/>
      <c r="G19" s="204"/>
      <c r="H19" s="204"/>
      <c r="I19" s="204"/>
      <c r="J19" s="215" t="str">
        <f>D24</f>
        <v>国本ＪＳＣ</v>
      </c>
      <c r="K19" s="216"/>
      <c r="L19" s="216"/>
      <c r="M19" s="216"/>
      <c r="N19" s="216"/>
      <c r="O19" s="216"/>
      <c r="P19" s="216"/>
      <c r="Q19" s="216"/>
      <c r="R19" s="217" t="str">
        <f t="shared" ref="R19" si="8">IF(OR(T19="",T20=""),"",T19+T20)</f>
        <v/>
      </c>
      <c r="S19" s="210"/>
      <c r="T19" s="24"/>
      <c r="U19" s="25" t="s">
        <v>8</v>
      </c>
      <c r="V19" s="24"/>
      <c r="W19" s="217" t="str">
        <f t="shared" ref="W19" si="9">IF(OR(V19="",V20=""),"",V19+V20)</f>
        <v/>
      </c>
      <c r="X19" s="217"/>
      <c r="Y19" s="215" t="str">
        <f>D26</f>
        <v>清原ＳＳＳ</v>
      </c>
      <c r="Z19" s="216"/>
      <c r="AA19" s="216"/>
      <c r="AB19" s="216"/>
      <c r="AC19" s="216"/>
      <c r="AD19" s="216"/>
      <c r="AE19" s="216"/>
      <c r="AF19" s="216"/>
      <c r="AG19" s="204"/>
      <c r="AH19" s="204"/>
      <c r="AI19" s="204"/>
      <c r="AJ19" s="219" t="str">
        <f>組合せタイムスケジュール２３日!D10</f>
        <v>1/3/1</v>
      </c>
      <c r="AK19" s="290"/>
      <c r="AL19" s="290"/>
      <c r="AM19" s="290"/>
      <c r="AN19" s="291"/>
    </row>
    <row r="20" spans="2:40" ht="18" customHeight="1" thickBot="1">
      <c r="B20" s="213"/>
      <c r="C20" s="214"/>
      <c r="D20" s="221"/>
      <c r="E20" s="221"/>
      <c r="F20" s="221"/>
      <c r="G20" s="218"/>
      <c r="H20" s="218"/>
      <c r="I20" s="218"/>
      <c r="J20" s="222"/>
      <c r="K20" s="222"/>
      <c r="L20" s="222"/>
      <c r="M20" s="222"/>
      <c r="N20" s="222"/>
      <c r="O20" s="222"/>
      <c r="P20" s="222"/>
      <c r="Q20" s="222"/>
      <c r="R20" s="223"/>
      <c r="S20" s="223"/>
      <c r="T20" s="26"/>
      <c r="U20" s="27" t="s">
        <v>8</v>
      </c>
      <c r="V20" s="26"/>
      <c r="W20" s="224"/>
      <c r="X20" s="224"/>
      <c r="Y20" s="222"/>
      <c r="Z20" s="222"/>
      <c r="AA20" s="222"/>
      <c r="AB20" s="222"/>
      <c r="AC20" s="222"/>
      <c r="AD20" s="222"/>
      <c r="AE20" s="222"/>
      <c r="AF20" s="222"/>
      <c r="AG20" s="218"/>
      <c r="AH20" s="218"/>
      <c r="AI20" s="218"/>
      <c r="AJ20" s="292"/>
      <c r="AK20" s="292"/>
      <c r="AL20" s="292"/>
      <c r="AM20" s="292"/>
      <c r="AN20" s="293"/>
    </row>
    <row r="21" spans="2:40" ht="18" customHeight="1" thickBot="1">
      <c r="D21" s="4"/>
      <c r="E21" s="4"/>
    </row>
    <row r="22" spans="2:40" ht="24" customHeight="1" thickBot="1">
      <c r="B22" s="269" t="s">
        <v>120</v>
      </c>
      <c r="C22" s="270"/>
      <c r="D22" s="270"/>
      <c r="E22" s="270"/>
      <c r="F22" s="270"/>
      <c r="G22" s="270"/>
      <c r="H22" s="270"/>
      <c r="I22" s="270"/>
      <c r="J22" s="270"/>
      <c r="K22" s="270"/>
      <c r="L22" s="271"/>
      <c r="M22" s="225" t="str">
        <f>D23</f>
        <v>ともぞうＳＣ</v>
      </c>
      <c r="N22" s="225"/>
      <c r="O22" s="225"/>
      <c r="P22" s="225"/>
      <c r="Q22" s="225"/>
      <c r="R22" s="225" t="str">
        <f>D24</f>
        <v>国本ＪＳＣ</v>
      </c>
      <c r="S22" s="225"/>
      <c r="T22" s="225"/>
      <c r="U22" s="225"/>
      <c r="V22" s="225"/>
      <c r="W22" s="225" t="str">
        <f>D25</f>
        <v>Ｓ４スペランツァ</v>
      </c>
      <c r="X22" s="225"/>
      <c r="Y22" s="225"/>
      <c r="Z22" s="225"/>
      <c r="AA22" s="225"/>
      <c r="AB22" s="225" t="str">
        <f>D26</f>
        <v>清原ＳＳＳ</v>
      </c>
      <c r="AC22" s="225"/>
      <c r="AD22" s="225"/>
      <c r="AE22" s="225"/>
      <c r="AF22" s="225"/>
      <c r="AG22" s="244" t="s">
        <v>19</v>
      </c>
      <c r="AH22" s="244"/>
      <c r="AI22" s="244" t="s">
        <v>21</v>
      </c>
      <c r="AJ22" s="244"/>
      <c r="AK22" s="244" t="s">
        <v>20</v>
      </c>
      <c r="AL22" s="244"/>
      <c r="AM22" s="244" t="s">
        <v>22</v>
      </c>
      <c r="AN22" s="245"/>
    </row>
    <row r="23" spans="2:40" ht="24" customHeight="1">
      <c r="B23" s="211">
        <v>1</v>
      </c>
      <c r="C23" s="212"/>
      <c r="D23" s="176" t="str">
        <f>'22日組合せ表ＡＢＣ'!D23:L23</f>
        <v>ともぞうＳＣ</v>
      </c>
      <c r="E23" s="176"/>
      <c r="F23" s="176"/>
      <c r="G23" s="176"/>
      <c r="H23" s="176"/>
      <c r="I23" s="176"/>
      <c r="J23" s="176"/>
      <c r="K23" s="176"/>
      <c r="L23" s="176"/>
      <c r="M23" s="40"/>
      <c r="N23" s="41"/>
      <c r="O23" s="41"/>
      <c r="P23" s="42"/>
      <c r="Q23" s="43"/>
      <c r="R23" s="255"/>
      <c r="S23" s="256"/>
      <c r="T23" s="44" t="str">
        <f>R9</f>
        <v/>
      </c>
      <c r="U23" s="106" t="s">
        <v>18</v>
      </c>
      <c r="V23" s="46" t="str">
        <f>W9</f>
        <v/>
      </c>
      <c r="W23" s="255"/>
      <c r="X23" s="256"/>
      <c r="Y23" s="44" t="str">
        <f>R17</f>
        <v/>
      </c>
      <c r="Z23" s="106" t="s">
        <v>18</v>
      </c>
      <c r="AA23" s="46" t="str">
        <f>W17</f>
        <v/>
      </c>
      <c r="AB23" s="255"/>
      <c r="AC23" s="256"/>
      <c r="AD23" s="44" t="str">
        <f>R15</f>
        <v/>
      </c>
      <c r="AE23" s="106" t="s">
        <v>18</v>
      </c>
      <c r="AF23" s="46" t="str">
        <f>W15</f>
        <v/>
      </c>
      <c r="AG23" s="251"/>
      <c r="AH23" s="251"/>
      <c r="AI23" s="251"/>
      <c r="AJ23" s="251"/>
      <c r="AK23" s="251"/>
      <c r="AL23" s="251"/>
      <c r="AM23" s="251"/>
      <c r="AN23" s="252"/>
    </row>
    <row r="24" spans="2:40" ht="24" customHeight="1">
      <c r="B24" s="185">
        <v>2</v>
      </c>
      <c r="C24" s="186"/>
      <c r="D24" s="176" t="str">
        <f>'22日組合せ表ＡＢＣ'!D56:L56</f>
        <v>国本ＪＳＣ</v>
      </c>
      <c r="E24" s="176"/>
      <c r="F24" s="176"/>
      <c r="G24" s="176"/>
      <c r="H24" s="176"/>
      <c r="I24" s="176"/>
      <c r="J24" s="176"/>
      <c r="K24" s="176"/>
      <c r="L24" s="176"/>
      <c r="M24" s="253"/>
      <c r="N24" s="254"/>
      <c r="O24" s="18" t="str">
        <f>V23</f>
        <v/>
      </c>
      <c r="P24" s="28" t="s">
        <v>18</v>
      </c>
      <c r="Q24" s="19" t="str">
        <f>T23</f>
        <v/>
      </c>
      <c r="R24" s="8"/>
      <c r="S24" s="9"/>
      <c r="T24" s="9"/>
      <c r="U24" s="9"/>
      <c r="V24" s="10"/>
      <c r="W24" s="253"/>
      <c r="X24" s="254"/>
      <c r="Y24" s="18" t="str">
        <f>W13</f>
        <v/>
      </c>
      <c r="Z24" s="28" t="s">
        <v>18</v>
      </c>
      <c r="AA24" s="19" t="str">
        <f>R13</f>
        <v/>
      </c>
      <c r="AB24" s="253"/>
      <c r="AC24" s="254"/>
      <c r="AD24" s="18" t="str">
        <f>R19</f>
        <v/>
      </c>
      <c r="AE24" s="28" t="s">
        <v>18</v>
      </c>
      <c r="AF24" s="19" t="str">
        <f>W19</f>
        <v/>
      </c>
      <c r="AG24" s="204"/>
      <c r="AH24" s="204"/>
      <c r="AI24" s="204"/>
      <c r="AJ24" s="204"/>
      <c r="AK24" s="204"/>
      <c r="AL24" s="204"/>
      <c r="AM24" s="204"/>
      <c r="AN24" s="241"/>
    </row>
    <row r="25" spans="2:40" ht="24" customHeight="1">
      <c r="B25" s="185">
        <v>3</v>
      </c>
      <c r="C25" s="186"/>
      <c r="D25" s="176" t="str">
        <f>'22日組合せ表ＡＢＣ'!D89:L89</f>
        <v>Ｓ４スペランツァ</v>
      </c>
      <c r="E25" s="176"/>
      <c r="F25" s="176"/>
      <c r="G25" s="176"/>
      <c r="H25" s="176"/>
      <c r="I25" s="176"/>
      <c r="J25" s="176"/>
      <c r="K25" s="176"/>
      <c r="L25" s="176"/>
      <c r="M25" s="253"/>
      <c r="N25" s="254"/>
      <c r="O25" s="18" t="str">
        <f>AA23</f>
        <v/>
      </c>
      <c r="P25" s="28" t="s">
        <v>18</v>
      </c>
      <c r="Q25" s="19" t="str">
        <f>Y23</f>
        <v/>
      </c>
      <c r="R25" s="253"/>
      <c r="S25" s="254"/>
      <c r="T25" s="18" t="str">
        <f>AA24</f>
        <v/>
      </c>
      <c r="U25" s="28" t="s">
        <v>18</v>
      </c>
      <c r="V25" s="19" t="str">
        <f>Y24</f>
        <v/>
      </c>
      <c r="W25" s="8"/>
      <c r="X25" s="9"/>
      <c r="Y25" s="9"/>
      <c r="Z25" s="9"/>
      <c r="AA25" s="10"/>
      <c r="AB25" s="253"/>
      <c r="AC25" s="254"/>
      <c r="AD25" s="18" t="str">
        <f>R11</f>
        <v/>
      </c>
      <c r="AE25" s="28" t="s">
        <v>18</v>
      </c>
      <c r="AF25" s="19" t="str">
        <f>W11</f>
        <v/>
      </c>
      <c r="AG25" s="204"/>
      <c r="AH25" s="204"/>
      <c r="AI25" s="204"/>
      <c r="AJ25" s="204"/>
      <c r="AK25" s="204"/>
      <c r="AL25" s="204"/>
      <c r="AM25" s="204"/>
      <c r="AN25" s="241"/>
    </row>
    <row r="26" spans="2:40" ht="24" customHeight="1" thickBot="1">
      <c r="B26" s="174">
        <v>4</v>
      </c>
      <c r="C26" s="175"/>
      <c r="D26" s="181" t="str">
        <f>'22日組合せ表Ｄ'!D33:L33</f>
        <v>清原ＳＳＳ</v>
      </c>
      <c r="E26" s="181"/>
      <c r="F26" s="181"/>
      <c r="G26" s="181"/>
      <c r="H26" s="181"/>
      <c r="I26" s="181"/>
      <c r="J26" s="181"/>
      <c r="K26" s="181"/>
      <c r="L26" s="181"/>
      <c r="M26" s="273"/>
      <c r="N26" s="277"/>
      <c r="O26" s="34" t="str">
        <f>AF23</f>
        <v/>
      </c>
      <c r="P26" s="35" t="s">
        <v>18</v>
      </c>
      <c r="Q26" s="36" t="str">
        <f>AD23</f>
        <v/>
      </c>
      <c r="R26" s="273"/>
      <c r="S26" s="277"/>
      <c r="T26" s="34" t="str">
        <f>AF25</f>
        <v/>
      </c>
      <c r="U26" s="35" t="s">
        <v>18</v>
      </c>
      <c r="V26" s="36" t="str">
        <f>AD24</f>
        <v/>
      </c>
      <c r="W26" s="273"/>
      <c r="X26" s="277"/>
      <c r="Y26" s="34" t="str">
        <f>AF25</f>
        <v/>
      </c>
      <c r="Z26" s="35" t="s">
        <v>18</v>
      </c>
      <c r="AA26" s="36" t="str">
        <f>AD25</f>
        <v/>
      </c>
      <c r="AB26" s="37"/>
      <c r="AC26" s="38"/>
      <c r="AD26" s="38"/>
      <c r="AE26" s="38"/>
      <c r="AF26" s="39"/>
      <c r="AG26" s="218"/>
      <c r="AH26" s="218"/>
      <c r="AI26" s="218"/>
      <c r="AJ26" s="218"/>
      <c r="AK26" s="218"/>
      <c r="AL26" s="218"/>
      <c r="AM26" s="218"/>
      <c r="AN26" s="243"/>
    </row>
    <row r="27" spans="2:40" ht="18" customHeight="1" thickBot="1">
      <c r="B27" s="4"/>
      <c r="C27" s="4"/>
      <c r="AN27" s="4"/>
    </row>
    <row r="28" spans="2:40" ht="24" customHeight="1" thickBot="1">
      <c r="C28" s="192" t="s">
        <v>9</v>
      </c>
      <c r="D28" s="193"/>
      <c r="E28" s="193"/>
      <c r="F28" s="193"/>
      <c r="G28" s="193"/>
      <c r="H28" s="193" t="s">
        <v>6</v>
      </c>
      <c r="I28" s="193"/>
      <c r="J28" s="193"/>
      <c r="K28" s="193"/>
      <c r="L28" s="193"/>
      <c r="M28" s="193"/>
      <c r="N28" s="193"/>
      <c r="O28" s="193"/>
      <c r="P28" s="193"/>
      <c r="Q28" s="193"/>
      <c r="R28" s="193" t="s">
        <v>10</v>
      </c>
      <c r="S28" s="193"/>
      <c r="T28" s="193"/>
      <c r="U28" s="193"/>
      <c r="V28" s="193"/>
      <c r="W28" s="193"/>
      <c r="X28" s="193"/>
      <c r="Y28" s="193"/>
      <c r="Z28" s="193"/>
      <c r="AA28" s="193" t="s">
        <v>11</v>
      </c>
      <c r="AB28" s="193"/>
      <c r="AC28" s="193"/>
      <c r="AD28" s="193" t="s">
        <v>12</v>
      </c>
      <c r="AE28" s="193"/>
      <c r="AF28" s="193"/>
      <c r="AG28" s="193"/>
      <c r="AH28" s="193"/>
      <c r="AI28" s="193"/>
      <c r="AJ28" s="193"/>
      <c r="AK28" s="193"/>
      <c r="AL28" s="193"/>
      <c r="AM28" s="194"/>
      <c r="AN28" s="4"/>
    </row>
    <row r="29" spans="2:40" ht="24" customHeight="1">
      <c r="C29" s="187" t="s">
        <v>13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9"/>
      <c r="AB29" s="189"/>
      <c r="AC29" s="189"/>
      <c r="AD29" s="190"/>
      <c r="AE29" s="190"/>
      <c r="AF29" s="190"/>
      <c r="AG29" s="190"/>
      <c r="AH29" s="190"/>
      <c r="AI29" s="190"/>
      <c r="AJ29" s="190"/>
      <c r="AK29" s="190"/>
      <c r="AL29" s="190"/>
      <c r="AM29" s="191"/>
      <c r="AN29" s="4"/>
    </row>
    <row r="30" spans="2:40" ht="24" customHeight="1">
      <c r="C30" s="161" t="s">
        <v>14</v>
      </c>
      <c r="D30" s="162"/>
      <c r="E30" s="162"/>
      <c r="F30" s="162"/>
      <c r="G30" s="163"/>
      <c r="H30" s="164"/>
      <c r="I30" s="162"/>
      <c r="J30" s="162"/>
      <c r="K30" s="162"/>
      <c r="L30" s="162"/>
      <c r="M30" s="162"/>
      <c r="N30" s="162"/>
      <c r="O30" s="162"/>
      <c r="P30" s="162"/>
      <c r="Q30" s="163"/>
      <c r="R30" s="164"/>
      <c r="S30" s="162"/>
      <c r="T30" s="162"/>
      <c r="U30" s="162"/>
      <c r="V30" s="162"/>
      <c r="W30" s="162"/>
      <c r="X30" s="162"/>
      <c r="Y30" s="162"/>
      <c r="Z30" s="163"/>
      <c r="AA30" s="164"/>
      <c r="AB30" s="162"/>
      <c r="AC30" s="163"/>
      <c r="AD30" s="165"/>
      <c r="AE30" s="166"/>
      <c r="AF30" s="166"/>
      <c r="AG30" s="166"/>
      <c r="AH30" s="166"/>
      <c r="AI30" s="166"/>
      <c r="AJ30" s="166"/>
      <c r="AK30" s="166"/>
      <c r="AL30" s="166"/>
      <c r="AM30" s="167"/>
      <c r="AN30" s="4"/>
    </row>
    <row r="31" spans="2:40" ht="24" customHeight="1" thickBot="1">
      <c r="C31" s="168" t="s">
        <v>14</v>
      </c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70"/>
      <c r="AE31" s="170"/>
      <c r="AF31" s="170"/>
      <c r="AG31" s="170"/>
      <c r="AH31" s="170"/>
      <c r="AI31" s="170"/>
      <c r="AJ31" s="170"/>
      <c r="AK31" s="170"/>
      <c r="AL31" s="170"/>
      <c r="AM31" s="171"/>
    </row>
    <row r="32" spans="2:40" ht="24" customHeight="1"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2"/>
      <c r="AE32" s="72"/>
      <c r="AF32" s="72"/>
      <c r="AG32" s="72"/>
      <c r="AH32" s="72"/>
      <c r="AI32" s="72"/>
      <c r="AJ32" s="72"/>
      <c r="AK32" s="72"/>
      <c r="AL32" s="72"/>
      <c r="AM32" s="72"/>
    </row>
    <row r="33" spans="2:40" ht="24" customHeight="1"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2"/>
      <c r="AE33" s="72"/>
      <c r="AF33" s="72"/>
      <c r="AG33" s="72"/>
      <c r="AH33" s="72"/>
      <c r="AI33" s="72"/>
      <c r="AJ33" s="72"/>
      <c r="AK33" s="72"/>
      <c r="AL33" s="72"/>
      <c r="AM33" s="72"/>
    </row>
    <row r="34" spans="2:40" ht="18" customHeight="1">
      <c r="B34" s="240" t="s">
        <v>118</v>
      </c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</row>
    <row r="35" spans="2:40" ht="18" customHeight="1"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</row>
    <row r="36" spans="2:40" ht="18" customHeight="1">
      <c r="C36" s="82" t="s">
        <v>121</v>
      </c>
      <c r="D36" s="82"/>
      <c r="E36" s="82"/>
      <c r="F36" s="82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2:40" ht="24" customHeight="1">
      <c r="C37" s="234" t="s">
        <v>1</v>
      </c>
      <c r="D37" s="234"/>
      <c r="E37" s="234"/>
      <c r="F37" s="234"/>
      <c r="G37" s="247" t="s">
        <v>230</v>
      </c>
      <c r="H37" s="247"/>
      <c r="I37" s="247"/>
      <c r="J37" s="247"/>
      <c r="K37" s="247"/>
      <c r="L37" s="247"/>
      <c r="M37" s="247"/>
      <c r="N37" s="247"/>
      <c r="O37" s="234" t="s">
        <v>0</v>
      </c>
      <c r="P37" s="234"/>
      <c r="Q37" s="234"/>
      <c r="R37" s="234"/>
      <c r="S37" s="235" t="s">
        <v>243</v>
      </c>
      <c r="T37" s="235"/>
      <c r="U37" s="235"/>
      <c r="V37" s="235"/>
      <c r="W37" s="235"/>
      <c r="X37" s="235"/>
      <c r="Y37" s="235"/>
      <c r="Z37" s="235"/>
      <c r="AA37" s="234" t="s">
        <v>4</v>
      </c>
      <c r="AB37" s="234"/>
      <c r="AC37" s="234"/>
      <c r="AD37" s="234"/>
      <c r="AE37" s="236">
        <v>44339</v>
      </c>
      <c r="AF37" s="237"/>
      <c r="AG37" s="237"/>
      <c r="AH37" s="237"/>
      <c r="AI37" s="237"/>
      <c r="AJ37" s="237"/>
      <c r="AK37" s="237"/>
      <c r="AL37" s="238">
        <f>AE37</f>
        <v>44339</v>
      </c>
      <c r="AM37" s="239"/>
    </row>
    <row r="38" spans="2:40" ht="12" customHeight="1">
      <c r="U38" s="6"/>
    </row>
    <row r="39" spans="2:40" ht="18" customHeight="1" thickBot="1">
      <c r="B39" s="4" t="s">
        <v>164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2:40" ht="18" customHeight="1" thickBot="1">
      <c r="B40" s="246"/>
      <c r="C40" s="231"/>
      <c r="D40" s="230" t="s">
        <v>5</v>
      </c>
      <c r="E40" s="230"/>
      <c r="F40" s="230"/>
      <c r="G40" s="231" t="s">
        <v>39</v>
      </c>
      <c r="H40" s="231"/>
      <c r="I40" s="231"/>
      <c r="J40" s="230" t="s">
        <v>6</v>
      </c>
      <c r="K40" s="230"/>
      <c r="L40" s="230"/>
      <c r="M40" s="230"/>
      <c r="N40" s="230"/>
      <c r="O40" s="230"/>
      <c r="P40" s="230"/>
      <c r="Q40" s="230"/>
      <c r="R40" s="230" t="s">
        <v>40</v>
      </c>
      <c r="S40" s="230"/>
      <c r="T40" s="230"/>
      <c r="U40" s="230"/>
      <c r="V40" s="230"/>
      <c r="W40" s="230"/>
      <c r="X40" s="230"/>
      <c r="Y40" s="230" t="s">
        <v>6</v>
      </c>
      <c r="Z40" s="230"/>
      <c r="AA40" s="230"/>
      <c r="AB40" s="230"/>
      <c r="AC40" s="230"/>
      <c r="AD40" s="230"/>
      <c r="AE40" s="230"/>
      <c r="AF40" s="230"/>
      <c r="AG40" s="231" t="s">
        <v>39</v>
      </c>
      <c r="AH40" s="231"/>
      <c r="AI40" s="231"/>
      <c r="AJ40" s="231" t="s">
        <v>7</v>
      </c>
      <c r="AK40" s="231"/>
      <c r="AL40" s="231"/>
      <c r="AM40" s="231"/>
      <c r="AN40" s="232"/>
    </row>
    <row r="41" spans="2:40" ht="18" customHeight="1">
      <c r="B41" s="199">
        <v>1</v>
      </c>
      <c r="C41" s="200"/>
      <c r="D41" s="201">
        <v>0.375</v>
      </c>
      <c r="E41" s="201"/>
      <c r="F41" s="201"/>
      <c r="G41" s="203"/>
      <c r="H41" s="203"/>
      <c r="I41" s="203"/>
      <c r="J41" s="205" t="str">
        <f>D55</f>
        <v>ＦＣグランディールＳ</v>
      </c>
      <c r="K41" s="206"/>
      <c r="L41" s="206"/>
      <c r="M41" s="206"/>
      <c r="N41" s="206"/>
      <c r="O41" s="206"/>
      <c r="P41" s="206"/>
      <c r="Q41" s="206"/>
      <c r="R41" s="208" t="str">
        <f>IF(OR(T41="",T42=""),"",T41+T42)</f>
        <v/>
      </c>
      <c r="S41" s="209"/>
      <c r="T41" s="20"/>
      <c r="U41" s="21" t="s">
        <v>8</v>
      </c>
      <c r="V41" s="20"/>
      <c r="W41" s="208" t="str">
        <f>IF(OR(V41="",V42=""),"",V41+V42)</f>
        <v/>
      </c>
      <c r="X41" s="208"/>
      <c r="Y41" s="205" t="str">
        <f>D56</f>
        <v>昭和・戸祭ＳＣ</v>
      </c>
      <c r="Z41" s="206"/>
      <c r="AA41" s="206"/>
      <c r="AB41" s="206"/>
      <c r="AC41" s="206"/>
      <c r="AD41" s="206"/>
      <c r="AE41" s="206"/>
      <c r="AF41" s="206"/>
      <c r="AG41" s="203"/>
      <c r="AH41" s="203"/>
      <c r="AI41" s="203"/>
      <c r="AJ41" s="228" t="str">
        <f>組合せタイムスケジュール２３日!D5</f>
        <v>3/4/3</v>
      </c>
      <c r="AK41" s="294"/>
      <c r="AL41" s="294"/>
      <c r="AM41" s="294"/>
      <c r="AN41" s="295"/>
    </row>
    <row r="42" spans="2:40" ht="18" customHeight="1">
      <c r="B42" s="197"/>
      <c r="C42" s="198"/>
      <c r="D42" s="202"/>
      <c r="E42" s="202"/>
      <c r="F42" s="202"/>
      <c r="G42" s="204"/>
      <c r="H42" s="204"/>
      <c r="I42" s="204"/>
      <c r="J42" s="207"/>
      <c r="K42" s="207"/>
      <c r="L42" s="207"/>
      <c r="M42" s="207"/>
      <c r="N42" s="207"/>
      <c r="O42" s="207"/>
      <c r="P42" s="207"/>
      <c r="Q42" s="207"/>
      <c r="R42" s="210"/>
      <c r="S42" s="210"/>
      <c r="T42" s="22"/>
      <c r="U42" s="23" t="s">
        <v>8</v>
      </c>
      <c r="V42" s="22"/>
      <c r="W42" s="217"/>
      <c r="X42" s="217"/>
      <c r="Y42" s="207"/>
      <c r="Z42" s="207"/>
      <c r="AA42" s="207"/>
      <c r="AB42" s="207"/>
      <c r="AC42" s="207"/>
      <c r="AD42" s="207"/>
      <c r="AE42" s="207"/>
      <c r="AF42" s="207"/>
      <c r="AG42" s="204"/>
      <c r="AH42" s="204"/>
      <c r="AI42" s="204"/>
      <c r="AJ42" s="290"/>
      <c r="AK42" s="290"/>
      <c r="AL42" s="290"/>
      <c r="AM42" s="290"/>
      <c r="AN42" s="291"/>
    </row>
    <row r="43" spans="2:40" ht="18" customHeight="1">
      <c r="B43" s="195">
        <v>2</v>
      </c>
      <c r="C43" s="196"/>
      <c r="D43" s="202">
        <v>0.39583333333333331</v>
      </c>
      <c r="E43" s="202">
        <v>0.4375</v>
      </c>
      <c r="F43" s="202"/>
      <c r="G43" s="204"/>
      <c r="H43" s="204"/>
      <c r="I43" s="204"/>
      <c r="J43" s="215" t="str">
        <f>D57</f>
        <v>ともぞうＳＣＵ12</v>
      </c>
      <c r="K43" s="216"/>
      <c r="L43" s="216"/>
      <c r="M43" s="216"/>
      <c r="N43" s="216"/>
      <c r="O43" s="216"/>
      <c r="P43" s="216"/>
      <c r="Q43" s="216"/>
      <c r="R43" s="217" t="str">
        <f t="shared" ref="R43" si="10">IF(OR(T43="",T44=""),"",T43+T44)</f>
        <v/>
      </c>
      <c r="S43" s="210"/>
      <c r="T43" s="24"/>
      <c r="U43" s="25" t="s">
        <v>8</v>
      </c>
      <c r="V43" s="24"/>
      <c r="W43" s="217" t="str">
        <f t="shared" ref="W43" si="11">IF(OR(V43="",V44=""),"",V43+V44)</f>
        <v/>
      </c>
      <c r="X43" s="217"/>
      <c r="Y43" s="215" t="str">
        <f>D58</f>
        <v>ウエストフットコム</v>
      </c>
      <c r="Z43" s="216"/>
      <c r="AA43" s="216"/>
      <c r="AB43" s="216"/>
      <c r="AC43" s="216"/>
      <c r="AD43" s="216"/>
      <c r="AE43" s="216"/>
      <c r="AF43" s="216"/>
      <c r="AG43" s="204"/>
      <c r="AH43" s="204"/>
      <c r="AI43" s="204"/>
      <c r="AJ43" s="219" t="s">
        <v>233</v>
      </c>
      <c r="AK43" s="290"/>
      <c r="AL43" s="290"/>
      <c r="AM43" s="290"/>
      <c r="AN43" s="291"/>
    </row>
    <row r="44" spans="2:40" ht="18" customHeight="1">
      <c r="B44" s="197"/>
      <c r="C44" s="198"/>
      <c r="D44" s="202"/>
      <c r="E44" s="202"/>
      <c r="F44" s="202"/>
      <c r="G44" s="204"/>
      <c r="H44" s="204"/>
      <c r="I44" s="204"/>
      <c r="J44" s="207"/>
      <c r="K44" s="207"/>
      <c r="L44" s="207"/>
      <c r="M44" s="207"/>
      <c r="N44" s="207"/>
      <c r="O44" s="207"/>
      <c r="P44" s="207"/>
      <c r="Q44" s="207"/>
      <c r="R44" s="210"/>
      <c r="S44" s="210"/>
      <c r="T44" s="22"/>
      <c r="U44" s="23" t="s">
        <v>8</v>
      </c>
      <c r="V44" s="22"/>
      <c r="W44" s="217"/>
      <c r="X44" s="217"/>
      <c r="Y44" s="207"/>
      <c r="Z44" s="207"/>
      <c r="AA44" s="207"/>
      <c r="AB44" s="207"/>
      <c r="AC44" s="207"/>
      <c r="AD44" s="207"/>
      <c r="AE44" s="207"/>
      <c r="AF44" s="207"/>
      <c r="AG44" s="204"/>
      <c r="AH44" s="204"/>
      <c r="AI44" s="204"/>
      <c r="AJ44" s="290"/>
      <c r="AK44" s="290"/>
      <c r="AL44" s="290"/>
      <c r="AM44" s="290"/>
      <c r="AN44" s="291"/>
    </row>
    <row r="45" spans="2:40" ht="18" customHeight="1">
      <c r="B45" s="195">
        <v>3</v>
      </c>
      <c r="C45" s="196"/>
      <c r="D45" s="202">
        <v>0.4236111111111111</v>
      </c>
      <c r="E45" s="202"/>
      <c r="F45" s="202"/>
      <c r="G45" s="204"/>
      <c r="H45" s="204"/>
      <c r="I45" s="204"/>
      <c r="J45" s="215" t="str">
        <f>D57</f>
        <v>ともぞうＳＣＵ12</v>
      </c>
      <c r="K45" s="216"/>
      <c r="L45" s="216"/>
      <c r="M45" s="216"/>
      <c r="N45" s="216"/>
      <c r="O45" s="216"/>
      <c r="P45" s="216"/>
      <c r="Q45" s="216"/>
      <c r="R45" s="217" t="str">
        <f t="shared" ref="R45" si="12">IF(OR(T45="",T46=""),"",T45+T46)</f>
        <v/>
      </c>
      <c r="S45" s="210"/>
      <c r="T45" s="24"/>
      <c r="U45" s="25" t="s">
        <v>8</v>
      </c>
      <c r="V45" s="24"/>
      <c r="W45" s="217" t="str">
        <f t="shared" ref="W45" si="13">IF(OR(V45="",V46=""),"",V45+V46)</f>
        <v/>
      </c>
      <c r="X45" s="217"/>
      <c r="Y45" s="215" t="str">
        <f>D56</f>
        <v>昭和・戸祭ＳＣ</v>
      </c>
      <c r="Z45" s="216"/>
      <c r="AA45" s="216"/>
      <c r="AB45" s="216"/>
      <c r="AC45" s="216"/>
      <c r="AD45" s="216"/>
      <c r="AE45" s="216"/>
      <c r="AF45" s="216"/>
      <c r="AG45" s="204"/>
      <c r="AH45" s="204"/>
      <c r="AI45" s="204"/>
      <c r="AJ45" s="219" t="s">
        <v>234</v>
      </c>
      <c r="AK45" s="290"/>
      <c r="AL45" s="290"/>
      <c r="AM45" s="290"/>
      <c r="AN45" s="291"/>
    </row>
    <row r="46" spans="2:40" ht="18" customHeight="1">
      <c r="B46" s="197"/>
      <c r="C46" s="198"/>
      <c r="D46" s="202"/>
      <c r="E46" s="202"/>
      <c r="F46" s="202"/>
      <c r="G46" s="204"/>
      <c r="H46" s="204"/>
      <c r="I46" s="204"/>
      <c r="J46" s="207"/>
      <c r="K46" s="207"/>
      <c r="L46" s="207"/>
      <c r="M46" s="207"/>
      <c r="N46" s="207"/>
      <c r="O46" s="207"/>
      <c r="P46" s="207"/>
      <c r="Q46" s="207"/>
      <c r="R46" s="210"/>
      <c r="S46" s="210"/>
      <c r="T46" s="22"/>
      <c r="U46" s="23" t="s">
        <v>8</v>
      </c>
      <c r="V46" s="22"/>
      <c r="W46" s="217"/>
      <c r="X46" s="217"/>
      <c r="Y46" s="207"/>
      <c r="Z46" s="207"/>
      <c r="AA46" s="207"/>
      <c r="AB46" s="207"/>
      <c r="AC46" s="207"/>
      <c r="AD46" s="207"/>
      <c r="AE46" s="207"/>
      <c r="AF46" s="207"/>
      <c r="AG46" s="204"/>
      <c r="AH46" s="204"/>
      <c r="AI46" s="204"/>
      <c r="AJ46" s="290"/>
      <c r="AK46" s="290"/>
      <c r="AL46" s="290"/>
      <c r="AM46" s="290"/>
      <c r="AN46" s="291"/>
    </row>
    <row r="47" spans="2:40" ht="18" customHeight="1">
      <c r="B47" s="195">
        <v>4</v>
      </c>
      <c r="C47" s="196"/>
      <c r="D47" s="202">
        <v>0.44444444444444442</v>
      </c>
      <c r="E47" s="202">
        <v>0.4375</v>
      </c>
      <c r="F47" s="202"/>
      <c r="G47" s="204"/>
      <c r="H47" s="204"/>
      <c r="I47" s="204"/>
      <c r="J47" s="215" t="str">
        <f>D55</f>
        <v>ＦＣグランディールＳ</v>
      </c>
      <c r="K47" s="216"/>
      <c r="L47" s="216"/>
      <c r="M47" s="216"/>
      <c r="N47" s="216"/>
      <c r="O47" s="216"/>
      <c r="P47" s="216"/>
      <c r="Q47" s="216"/>
      <c r="R47" s="217" t="str">
        <f t="shared" ref="R47" si="14">IF(OR(T47="",T48=""),"",T47+T48)</f>
        <v/>
      </c>
      <c r="S47" s="210"/>
      <c r="T47" s="24"/>
      <c r="U47" s="25" t="s">
        <v>8</v>
      </c>
      <c r="V47" s="24"/>
      <c r="W47" s="217" t="str">
        <f t="shared" ref="W47" si="15">IF(OR(V47="",V48=""),"",V47+V48)</f>
        <v/>
      </c>
      <c r="X47" s="217"/>
      <c r="Y47" s="215" t="str">
        <f>D58</f>
        <v>ウエストフットコム</v>
      </c>
      <c r="Z47" s="216"/>
      <c r="AA47" s="216"/>
      <c r="AB47" s="216"/>
      <c r="AC47" s="216"/>
      <c r="AD47" s="216"/>
      <c r="AE47" s="216"/>
      <c r="AF47" s="216"/>
      <c r="AG47" s="204"/>
      <c r="AH47" s="204"/>
      <c r="AI47" s="204"/>
      <c r="AJ47" s="219" t="s">
        <v>235</v>
      </c>
      <c r="AK47" s="290"/>
      <c r="AL47" s="290"/>
      <c r="AM47" s="290"/>
      <c r="AN47" s="291"/>
    </row>
    <row r="48" spans="2:40" ht="18" customHeight="1">
      <c r="B48" s="197"/>
      <c r="C48" s="198"/>
      <c r="D48" s="202"/>
      <c r="E48" s="202"/>
      <c r="F48" s="202"/>
      <c r="G48" s="204"/>
      <c r="H48" s="204"/>
      <c r="I48" s="204"/>
      <c r="J48" s="207"/>
      <c r="K48" s="207"/>
      <c r="L48" s="207"/>
      <c r="M48" s="207"/>
      <c r="N48" s="207"/>
      <c r="O48" s="207"/>
      <c r="P48" s="207"/>
      <c r="Q48" s="207"/>
      <c r="R48" s="210"/>
      <c r="S48" s="210"/>
      <c r="T48" s="22"/>
      <c r="U48" s="23" t="s">
        <v>8</v>
      </c>
      <c r="V48" s="22"/>
      <c r="W48" s="217"/>
      <c r="X48" s="217"/>
      <c r="Y48" s="207"/>
      <c r="Z48" s="207"/>
      <c r="AA48" s="207"/>
      <c r="AB48" s="207"/>
      <c r="AC48" s="207"/>
      <c r="AD48" s="207"/>
      <c r="AE48" s="207"/>
      <c r="AF48" s="207"/>
      <c r="AG48" s="204"/>
      <c r="AH48" s="204"/>
      <c r="AI48" s="204"/>
      <c r="AJ48" s="290"/>
      <c r="AK48" s="290"/>
      <c r="AL48" s="290"/>
      <c r="AM48" s="290"/>
      <c r="AN48" s="291"/>
    </row>
    <row r="49" spans="2:40" ht="18" customHeight="1">
      <c r="B49" s="195">
        <v>5</v>
      </c>
      <c r="C49" s="196"/>
      <c r="D49" s="202">
        <v>0.47222222222222227</v>
      </c>
      <c r="E49" s="202">
        <v>0.4375</v>
      </c>
      <c r="F49" s="202"/>
      <c r="G49" s="204"/>
      <c r="H49" s="204"/>
      <c r="I49" s="204"/>
      <c r="J49" s="215" t="str">
        <f>D55</f>
        <v>ＦＣグランディールＳ</v>
      </c>
      <c r="K49" s="216"/>
      <c r="L49" s="216"/>
      <c r="M49" s="216"/>
      <c r="N49" s="216"/>
      <c r="O49" s="216"/>
      <c r="P49" s="216"/>
      <c r="Q49" s="216"/>
      <c r="R49" s="217" t="str">
        <f t="shared" ref="R49" si="16">IF(OR(T49="",T50=""),"",T49+T50)</f>
        <v/>
      </c>
      <c r="S49" s="210"/>
      <c r="T49" s="24"/>
      <c r="U49" s="25" t="s">
        <v>8</v>
      </c>
      <c r="V49" s="24"/>
      <c r="W49" s="217" t="str">
        <f t="shared" ref="W49" si="17">IF(OR(V49="",V50=""),"",V49+V50)</f>
        <v/>
      </c>
      <c r="X49" s="217"/>
      <c r="Y49" s="215" t="str">
        <f>D57</f>
        <v>ともぞうＳＣＵ12</v>
      </c>
      <c r="Z49" s="216"/>
      <c r="AA49" s="216"/>
      <c r="AB49" s="216"/>
      <c r="AC49" s="216"/>
      <c r="AD49" s="216"/>
      <c r="AE49" s="216"/>
      <c r="AF49" s="216"/>
      <c r="AG49" s="204"/>
      <c r="AH49" s="204"/>
      <c r="AI49" s="204"/>
      <c r="AJ49" s="219" t="s">
        <v>236</v>
      </c>
      <c r="AK49" s="290"/>
      <c r="AL49" s="290"/>
      <c r="AM49" s="290"/>
      <c r="AN49" s="291"/>
    </row>
    <row r="50" spans="2:40" ht="18" customHeight="1">
      <c r="B50" s="197"/>
      <c r="C50" s="198"/>
      <c r="D50" s="202"/>
      <c r="E50" s="202"/>
      <c r="F50" s="202"/>
      <c r="G50" s="204"/>
      <c r="H50" s="204"/>
      <c r="I50" s="204"/>
      <c r="J50" s="207"/>
      <c r="K50" s="207"/>
      <c r="L50" s="207"/>
      <c r="M50" s="207"/>
      <c r="N50" s="207"/>
      <c r="O50" s="207"/>
      <c r="P50" s="207"/>
      <c r="Q50" s="207"/>
      <c r="R50" s="210"/>
      <c r="S50" s="210"/>
      <c r="T50" s="22"/>
      <c r="U50" s="23" t="s">
        <v>8</v>
      </c>
      <c r="V50" s="22"/>
      <c r="W50" s="217"/>
      <c r="X50" s="217"/>
      <c r="Y50" s="207"/>
      <c r="Z50" s="207"/>
      <c r="AA50" s="207"/>
      <c r="AB50" s="207"/>
      <c r="AC50" s="207"/>
      <c r="AD50" s="207"/>
      <c r="AE50" s="207"/>
      <c r="AF50" s="207"/>
      <c r="AG50" s="204"/>
      <c r="AH50" s="204"/>
      <c r="AI50" s="204"/>
      <c r="AJ50" s="290"/>
      <c r="AK50" s="290"/>
      <c r="AL50" s="290"/>
      <c r="AM50" s="290"/>
      <c r="AN50" s="291"/>
    </row>
    <row r="51" spans="2:40" ht="18" customHeight="1">
      <c r="B51" s="195">
        <v>6</v>
      </c>
      <c r="C51" s="196"/>
      <c r="D51" s="202">
        <v>0.49305555555555558</v>
      </c>
      <c r="E51" s="202">
        <v>0.4375</v>
      </c>
      <c r="F51" s="202"/>
      <c r="G51" s="204"/>
      <c r="H51" s="204"/>
      <c r="I51" s="204"/>
      <c r="J51" s="215" t="str">
        <f>D56</f>
        <v>昭和・戸祭ＳＣ</v>
      </c>
      <c r="K51" s="216"/>
      <c r="L51" s="216"/>
      <c r="M51" s="216"/>
      <c r="N51" s="216"/>
      <c r="O51" s="216"/>
      <c r="P51" s="216"/>
      <c r="Q51" s="216"/>
      <c r="R51" s="217" t="str">
        <f t="shared" ref="R51" si="18">IF(OR(T51="",T52=""),"",T51+T52)</f>
        <v/>
      </c>
      <c r="S51" s="210"/>
      <c r="T51" s="24"/>
      <c r="U51" s="25" t="s">
        <v>8</v>
      </c>
      <c r="V51" s="24"/>
      <c r="W51" s="217" t="str">
        <f t="shared" ref="W51" si="19">IF(OR(V51="",V52=""),"",V51+V52)</f>
        <v/>
      </c>
      <c r="X51" s="217"/>
      <c r="Y51" s="215" t="str">
        <f>D58</f>
        <v>ウエストフットコム</v>
      </c>
      <c r="Z51" s="216"/>
      <c r="AA51" s="216"/>
      <c r="AB51" s="216"/>
      <c r="AC51" s="216"/>
      <c r="AD51" s="216"/>
      <c r="AE51" s="216"/>
      <c r="AF51" s="216"/>
      <c r="AG51" s="204"/>
      <c r="AH51" s="204"/>
      <c r="AI51" s="204"/>
      <c r="AJ51" s="219" t="s">
        <v>237</v>
      </c>
      <c r="AK51" s="290"/>
      <c r="AL51" s="290"/>
      <c r="AM51" s="290"/>
      <c r="AN51" s="291"/>
    </row>
    <row r="52" spans="2:40" ht="18" customHeight="1" thickBot="1">
      <c r="B52" s="213"/>
      <c r="C52" s="214"/>
      <c r="D52" s="221"/>
      <c r="E52" s="221"/>
      <c r="F52" s="221"/>
      <c r="G52" s="218"/>
      <c r="H52" s="218"/>
      <c r="I52" s="218"/>
      <c r="J52" s="222"/>
      <c r="K52" s="222"/>
      <c r="L52" s="222"/>
      <c r="M52" s="222"/>
      <c r="N52" s="222"/>
      <c r="O52" s="222"/>
      <c r="P52" s="222"/>
      <c r="Q52" s="222"/>
      <c r="R52" s="223"/>
      <c r="S52" s="223"/>
      <c r="T52" s="26"/>
      <c r="U52" s="27" t="s">
        <v>8</v>
      </c>
      <c r="V52" s="26"/>
      <c r="W52" s="224"/>
      <c r="X52" s="224"/>
      <c r="Y52" s="222"/>
      <c r="Z52" s="222"/>
      <c r="AA52" s="222"/>
      <c r="AB52" s="222"/>
      <c r="AC52" s="222"/>
      <c r="AD52" s="222"/>
      <c r="AE52" s="222"/>
      <c r="AF52" s="222"/>
      <c r="AG52" s="218"/>
      <c r="AH52" s="218"/>
      <c r="AI52" s="218"/>
      <c r="AJ52" s="292"/>
      <c r="AK52" s="292"/>
      <c r="AL52" s="292"/>
      <c r="AM52" s="292"/>
      <c r="AN52" s="293"/>
    </row>
    <row r="53" spans="2:40" ht="18" customHeight="1" thickBot="1">
      <c r="D53" s="4"/>
      <c r="E53" s="4"/>
    </row>
    <row r="54" spans="2:40" ht="24" customHeight="1" thickBot="1">
      <c r="B54" s="269" t="s">
        <v>121</v>
      </c>
      <c r="C54" s="270"/>
      <c r="D54" s="270"/>
      <c r="E54" s="270"/>
      <c r="F54" s="270"/>
      <c r="G54" s="270"/>
      <c r="H54" s="270"/>
      <c r="I54" s="270"/>
      <c r="J54" s="270"/>
      <c r="K54" s="270"/>
      <c r="L54" s="271"/>
      <c r="M54" s="225" t="str">
        <f>D55</f>
        <v>ＦＣグランディールＳ</v>
      </c>
      <c r="N54" s="225"/>
      <c r="O54" s="225"/>
      <c r="P54" s="225"/>
      <c r="Q54" s="225"/>
      <c r="R54" s="225" t="str">
        <f>D56</f>
        <v>昭和・戸祭ＳＣ</v>
      </c>
      <c r="S54" s="225"/>
      <c r="T54" s="225"/>
      <c r="U54" s="225"/>
      <c r="V54" s="225"/>
      <c r="W54" s="225" t="str">
        <f>D57</f>
        <v>ともぞうＳＣＵ12</v>
      </c>
      <c r="X54" s="225"/>
      <c r="Y54" s="225"/>
      <c r="Z54" s="225"/>
      <c r="AA54" s="225"/>
      <c r="AB54" s="225" t="str">
        <f>D58</f>
        <v>ウエストフットコム</v>
      </c>
      <c r="AC54" s="225"/>
      <c r="AD54" s="225"/>
      <c r="AE54" s="225"/>
      <c r="AF54" s="225"/>
      <c r="AG54" s="244" t="s">
        <v>19</v>
      </c>
      <c r="AH54" s="244"/>
      <c r="AI54" s="244" t="s">
        <v>21</v>
      </c>
      <c r="AJ54" s="244"/>
      <c r="AK54" s="244" t="s">
        <v>20</v>
      </c>
      <c r="AL54" s="244"/>
      <c r="AM54" s="244" t="s">
        <v>22</v>
      </c>
      <c r="AN54" s="245"/>
    </row>
    <row r="55" spans="2:40" ht="24" customHeight="1">
      <c r="B55" s="211">
        <v>1</v>
      </c>
      <c r="C55" s="212"/>
      <c r="D55" s="176" t="str">
        <f>'22日組合せ表ＡＢＣ'!D24:L24</f>
        <v>ＦＣグランディールＳ</v>
      </c>
      <c r="E55" s="176"/>
      <c r="F55" s="176"/>
      <c r="G55" s="176"/>
      <c r="H55" s="176"/>
      <c r="I55" s="176"/>
      <c r="J55" s="176"/>
      <c r="K55" s="176"/>
      <c r="L55" s="176"/>
      <c r="M55" s="40"/>
      <c r="N55" s="41"/>
      <c r="O55" s="41"/>
      <c r="P55" s="42"/>
      <c r="Q55" s="43"/>
      <c r="R55" s="255"/>
      <c r="S55" s="256"/>
      <c r="T55" s="44" t="str">
        <f>R41</f>
        <v/>
      </c>
      <c r="U55" s="106" t="s">
        <v>18</v>
      </c>
      <c r="V55" s="46" t="str">
        <f>W41</f>
        <v/>
      </c>
      <c r="W55" s="255"/>
      <c r="X55" s="256"/>
      <c r="Y55" s="44" t="str">
        <f>R49</f>
        <v/>
      </c>
      <c r="Z55" s="106" t="s">
        <v>18</v>
      </c>
      <c r="AA55" s="46" t="str">
        <f>W49</f>
        <v/>
      </c>
      <c r="AB55" s="255"/>
      <c r="AC55" s="256"/>
      <c r="AD55" s="44" t="str">
        <f>R47</f>
        <v/>
      </c>
      <c r="AE55" s="106" t="s">
        <v>18</v>
      </c>
      <c r="AF55" s="46" t="str">
        <f>W47</f>
        <v/>
      </c>
      <c r="AG55" s="251"/>
      <c r="AH55" s="251"/>
      <c r="AI55" s="251"/>
      <c r="AJ55" s="251"/>
      <c r="AK55" s="251"/>
      <c r="AL55" s="251"/>
      <c r="AM55" s="251"/>
      <c r="AN55" s="252"/>
    </row>
    <row r="56" spans="2:40" ht="24" customHeight="1">
      <c r="B56" s="185">
        <v>2</v>
      </c>
      <c r="C56" s="186"/>
      <c r="D56" s="176" t="str">
        <f>'22日組合せ表ＡＢＣ'!D55:L55</f>
        <v>昭和・戸祭ＳＣ</v>
      </c>
      <c r="E56" s="176"/>
      <c r="F56" s="176"/>
      <c r="G56" s="176"/>
      <c r="H56" s="176"/>
      <c r="I56" s="176"/>
      <c r="J56" s="176"/>
      <c r="K56" s="176"/>
      <c r="L56" s="176"/>
      <c r="M56" s="253"/>
      <c r="N56" s="254"/>
      <c r="O56" s="18" t="str">
        <f>V55</f>
        <v/>
      </c>
      <c r="P56" s="28" t="s">
        <v>18</v>
      </c>
      <c r="Q56" s="19" t="str">
        <f>T55</f>
        <v/>
      </c>
      <c r="R56" s="8"/>
      <c r="S56" s="9"/>
      <c r="T56" s="9"/>
      <c r="U56" s="9"/>
      <c r="V56" s="10"/>
      <c r="W56" s="253"/>
      <c r="X56" s="254"/>
      <c r="Y56" s="18" t="str">
        <f>W45</f>
        <v/>
      </c>
      <c r="Z56" s="28" t="s">
        <v>18</v>
      </c>
      <c r="AA56" s="19" t="str">
        <f>R45</f>
        <v/>
      </c>
      <c r="AB56" s="253"/>
      <c r="AC56" s="254"/>
      <c r="AD56" s="18" t="str">
        <f>R51</f>
        <v/>
      </c>
      <c r="AE56" s="28" t="s">
        <v>18</v>
      </c>
      <c r="AF56" s="19" t="str">
        <f>W51</f>
        <v/>
      </c>
      <c r="AG56" s="204"/>
      <c r="AH56" s="204"/>
      <c r="AI56" s="204"/>
      <c r="AJ56" s="204"/>
      <c r="AK56" s="204"/>
      <c r="AL56" s="204"/>
      <c r="AM56" s="204"/>
      <c r="AN56" s="241"/>
    </row>
    <row r="57" spans="2:40" ht="24" customHeight="1">
      <c r="B57" s="185">
        <v>3</v>
      </c>
      <c r="C57" s="186"/>
      <c r="D57" s="176" t="str">
        <f>'22日組合せ表ＡＢＣ'!D88:L88</f>
        <v>ともぞうＳＣＵ12</v>
      </c>
      <c r="E57" s="176"/>
      <c r="F57" s="176"/>
      <c r="G57" s="176"/>
      <c r="H57" s="176"/>
      <c r="I57" s="176"/>
      <c r="J57" s="176"/>
      <c r="K57" s="176"/>
      <c r="L57" s="176"/>
      <c r="M57" s="253"/>
      <c r="N57" s="254"/>
      <c r="O57" s="18" t="str">
        <f>AA55</f>
        <v/>
      </c>
      <c r="P57" s="28" t="s">
        <v>18</v>
      </c>
      <c r="Q57" s="19" t="str">
        <f>Y55</f>
        <v/>
      </c>
      <c r="R57" s="253"/>
      <c r="S57" s="254"/>
      <c r="T57" s="18" t="str">
        <f>AA56</f>
        <v/>
      </c>
      <c r="U57" s="28" t="s">
        <v>18</v>
      </c>
      <c r="V57" s="19" t="str">
        <f>Y56</f>
        <v/>
      </c>
      <c r="W57" s="8"/>
      <c r="X57" s="9"/>
      <c r="Y57" s="9"/>
      <c r="Z57" s="9"/>
      <c r="AA57" s="10"/>
      <c r="AB57" s="253"/>
      <c r="AC57" s="254"/>
      <c r="AD57" s="18" t="str">
        <f>R43</f>
        <v/>
      </c>
      <c r="AE57" s="28" t="s">
        <v>18</v>
      </c>
      <c r="AF57" s="19" t="str">
        <f>W43</f>
        <v/>
      </c>
      <c r="AG57" s="204"/>
      <c r="AH57" s="204"/>
      <c r="AI57" s="204"/>
      <c r="AJ57" s="204"/>
      <c r="AK57" s="204"/>
      <c r="AL57" s="204"/>
      <c r="AM57" s="204"/>
      <c r="AN57" s="241"/>
    </row>
    <row r="58" spans="2:40" ht="24" customHeight="1" thickBot="1">
      <c r="B58" s="174">
        <v>4</v>
      </c>
      <c r="C58" s="175"/>
      <c r="D58" s="181" t="str">
        <f>'22日組合せ表Ｄ'!D32:L32</f>
        <v>ウエストフットコム</v>
      </c>
      <c r="E58" s="181"/>
      <c r="F58" s="181"/>
      <c r="G58" s="181"/>
      <c r="H58" s="181"/>
      <c r="I58" s="181"/>
      <c r="J58" s="181"/>
      <c r="K58" s="181"/>
      <c r="L58" s="181"/>
      <c r="M58" s="273"/>
      <c r="N58" s="277"/>
      <c r="O58" s="34" t="str">
        <f>AF55</f>
        <v/>
      </c>
      <c r="P58" s="35" t="s">
        <v>18</v>
      </c>
      <c r="Q58" s="36" t="str">
        <f>AD55</f>
        <v/>
      </c>
      <c r="R58" s="273"/>
      <c r="S58" s="277"/>
      <c r="T58" s="34" t="str">
        <f>AF57</f>
        <v/>
      </c>
      <c r="U58" s="35" t="s">
        <v>18</v>
      </c>
      <c r="V58" s="36" t="str">
        <f>AD56</f>
        <v/>
      </c>
      <c r="W58" s="273"/>
      <c r="X58" s="277"/>
      <c r="Y58" s="34" t="str">
        <f>AF57</f>
        <v/>
      </c>
      <c r="Z58" s="35" t="s">
        <v>18</v>
      </c>
      <c r="AA58" s="36" t="str">
        <f>AD57</f>
        <v/>
      </c>
      <c r="AB58" s="37"/>
      <c r="AC58" s="38"/>
      <c r="AD58" s="38"/>
      <c r="AE58" s="38"/>
      <c r="AF58" s="39"/>
      <c r="AG58" s="218"/>
      <c r="AH58" s="218"/>
      <c r="AI58" s="218"/>
      <c r="AJ58" s="218"/>
      <c r="AK58" s="218"/>
      <c r="AL58" s="218"/>
      <c r="AM58" s="218"/>
      <c r="AN58" s="243"/>
    </row>
    <row r="59" spans="2:40" ht="18" customHeight="1" thickBot="1">
      <c r="B59" s="4"/>
      <c r="C59" s="4"/>
      <c r="AN59" s="4"/>
    </row>
    <row r="60" spans="2:40" ht="24" customHeight="1" thickBot="1">
      <c r="C60" s="192" t="s">
        <v>9</v>
      </c>
      <c r="D60" s="193"/>
      <c r="E60" s="193"/>
      <c r="F60" s="193"/>
      <c r="G60" s="193"/>
      <c r="H60" s="193" t="s">
        <v>6</v>
      </c>
      <c r="I60" s="193"/>
      <c r="J60" s="193"/>
      <c r="K60" s="193"/>
      <c r="L60" s="193"/>
      <c r="M60" s="193"/>
      <c r="N60" s="193"/>
      <c r="O60" s="193"/>
      <c r="P60" s="193"/>
      <c r="Q60" s="193"/>
      <c r="R60" s="193" t="s">
        <v>10</v>
      </c>
      <c r="S60" s="193"/>
      <c r="T60" s="193"/>
      <c r="U60" s="193"/>
      <c r="V60" s="193"/>
      <c r="W60" s="193"/>
      <c r="X60" s="193"/>
      <c r="Y60" s="193"/>
      <c r="Z60" s="193"/>
      <c r="AA60" s="193" t="s">
        <v>11</v>
      </c>
      <c r="AB60" s="193"/>
      <c r="AC60" s="193"/>
      <c r="AD60" s="193" t="s">
        <v>12</v>
      </c>
      <c r="AE60" s="193"/>
      <c r="AF60" s="193"/>
      <c r="AG60" s="193"/>
      <c r="AH60" s="193"/>
      <c r="AI60" s="193"/>
      <c r="AJ60" s="193"/>
      <c r="AK60" s="193"/>
      <c r="AL60" s="193"/>
      <c r="AM60" s="194"/>
      <c r="AN60" s="4"/>
    </row>
    <row r="61" spans="2:40" ht="24" customHeight="1">
      <c r="C61" s="187" t="s">
        <v>13</v>
      </c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9"/>
      <c r="AB61" s="189"/>
      <c r="AC61" s="189"/>
      <c r="AD61" s="190"/>
      <c r="AE61" s="190"/>
      <c r="AF61" s="190"/>
      <c r="AG61" s="190"/>
      <c r="AH61" s="190"/>
      <c r="AI61" s="190"/>
      <c r="AJ61" s="190"/>
      <c r="AK61" s="190"/>
      <c r="AL61" s="190"/>
      <c r="AM61" s="191"/>
      <c r="AN61" s="4"/>
    </row>
    <row r="62" spans="2:40" ht="24" customHeight="1">
      <c r="C62" s="161" t="s">
        <v>14</v>
      </c>
      <c r="D62" s="162"/>
      <c r="E62" s="162"/>
      <c r="F62" s="162"/>
      <c r="G62" s="163"/>
      <c r="H62" s="164"/>
      <c r="I62" s="162"/>
      <c r="J62" s="162"/>
      <c r="K62" s="162"/>
      <c r="L62" s="162"/>
      <c r="M62" s="162"/>
      <c r="N62" s="162"/>
      <c r="O62" s="162"/>
      <c r="P62" s="162"/>
      <c r="Q62" s="163"/>
      <c r="R62" s="164"/>
      <c r="S62" s="162"/>
      <c r="T62" s="162"/>
      <c r="U62" s="162"/>
      <c r="V62" s="162"/>
      <c r="W62" s="162"/>
      <c r="X62" s="162"/>
      <c r="Y62" s="162"/>
      <c r="Z62" s="163"/>
      <c r="AA62" s="164"/>
      <c r="AB62" s="162"/>
      <c r="AC62" s="163"/>
      <c r="AD62" s="165"/>
      <c r="AE62" s="166"/>
      <c r="AF62" s="166"/>
      <c r="AG62" s="166"/>
      <c r="AH62" s="166"/>
      <c r="AI62" s="166"/>
      <c r="AJ62" s="166"/>
      <c r="AK62" s="166"/>
      <c r="AL62" s="166"/>
      <c r="AM62" s="167"/>
      <c r="AN62" s="4"/>
    </row>
    <row r="63" spans="2:40" ht="24" customHeight="1" thickBot="1">
      <c r="C63" s="168" t="s">
        <v>14</v>
      </c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70"/>
      <c r="AE63" s="170"/>
      <c r="AF63" s="170"/>
      <c r="AG63" s="170"/>
      <c r="AH63" s="170"/>
      <c r="AI63" s="170"/>
      <c r="AJ63" s="170"/>
      <c r="AK63" s="170"/>
      <c r="AL63" s="170"/>
      <c r="AM63" s="171"/>
    </row>
    <row r="64" spans="2:40" ht="24" customHeight="1"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2"/>
      <c r="AE64" s="72"/>
      <c r="AF64" s="72"/>
      <c r="AG64" s="72"/>
      <c r="AH64" s="72"/>
      <c r="AI64" s="72"/>
      <c r="AJ64" s="72"/>
      <c r="AK64" s="72"/>
      <c r="AL64" s="72"/>
      <c r="AM64" s="72"/>
    </row>
    <row r="65" spans="2:40" ht="24" customHeight="1"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2"/>
      <c r="AE65" s="72"/>
      <c r="AF65" s="72"/>
      <c r="AG65" s="72"/>
      <c r="AH65" s="72"/>
      <c r="AI65" s="72"/>
      <c r="AJ65" s="72"/>
      <c r="AK65" s="72"/>
      <c r="AL65" s="72"/>
      <c r="AM65" s="72"/>
    </row>
    <row r="66" spans="2:40" ht="18" customHeight="1">
      <c r="B66" s="240" t="s">
        <v>118</v>
      </c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  <c r="W66" s="240"/>
      <c r="X66" s="240"/>
      <c r="Y66" s="240"/>
      <c r="Z66" s="240"/>
      <c r="AA66" s="240"/>
      <c r="AB66" s="240"/>
      <c r="AC66" s="240"/>
      <c r="AD66" s="240"/>
      <c r="AE66" s="240"/>
      <c r="AF66" s="240"/>
      <c r="AG66" s="240"/>
      <c r="AH66" s="240"/>
      <c r="AI66" s="240"/>
      <c r="AJ66" s="240"/>
      <c r="AK66" s="240"/>
      <c r="AL66" s="240"/>
      <c r="AM66" s="240"/>
      <c r="AN66" s="240"/>
    </row>
    <row r="67" spans="2:40" ht="18" customHeight="1"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V67" s="240"/>
      <c r="W67" s="240"/>
      <c r="X67" s="240"/>
      <c r="Y67" s="240"/>
      <c r="Z67" s="240"/>
      <c r="AA67" s="240"/>
      <c r="AB67" s="240"/>
      <c r="AC67" s="240"/>
      <c r="AD67" s="240"/>
      <c r="AE67" s="240"/>
      <c r="AF67" s="240"/>
      <c r="AG67" s="240"/>
      <c r="AH67" s="240"/>
      <c r="AI67" s="240"/>
      <c r="AJ67" s="240"/>
      <c r="AK67" s="240"/>
      <c r="AL67" s="240"/>
      <c r="AM67" s="240"/>
      <c r="AN67" s="240"/>
    </row>
    <row r="68" spans="2:40" ht="18" customHeight="1">
      <c r="C68" s="82" t="s">
        <v>122</v>
      </c>
      <c r="D68" s="82"/>
      <c r="E68" s="82"/>
      <c r="F68" s="82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</row>
    <row r="69" spans="2:40" ht="24" customHeight="1">
      <c r="C69" s="234" t="s">
        <v>1</v>
      </c>
      <c r="D69" s="234"/>
      <c r="E69" s="234"/>
      <c r="F69" s="234"/>
      <c r="G69" s="247" t="s">
        <v>231</v>
      </c>
      <c r="H69" s="247"/>
      <c r="I69" s="247"/>
      <c r="J69" s="247"/>
      <c r="K69" s="247"/>
      <c r="L69" s="247"/>
      <c r="M69" s="247"/>
      <c r="N69" s="247"/>
      <c r="O69" s="234" t="s">
        <v>0</v>
      </c>
      <c r="P69" s="234"/>
      <c r="Q69" s="234"/>
      <c r="R69" s="234"/>
      <c r="S69" s="235" t="s">
        <v>244</v>
      </c>
      <c r="T69" s="235"/>
      <c r="U69" s="235"/>
      <c r="V69" s="235"/>
      <c r="W69" s="235"/>
      <c r="X69" s="235"/>
      <c r="Y69" s="235"/>
      <c r="Z69" s="235"/>
      <c r="AA69" s="234" t="s">
        <v>4</v>
      </c>
      <c r="AB69" s="234"/>
      <c r="AC69" s="234"/>
      <c r="AD69" s="234"/>
      <c r="AE69" s="236">
        <v>44339</v>
      </c>
      <c r="AF69" s="237"/>
      <c r="AG69" s="237"/>
      <c r="AH69" s="237"/>
      <c r="AI69" s="237"/>
      <c r="AJ69" s="237"/>
      <c r="AK69" s="237"/>
      <c r="AL69" s="238">
        <f>AE69</f>
        <v>44339</v>
      </c>
      <c r="AM69" s="239"/>
    </row>
    <row r="70" spans="2:40" ht="12" customHeight="1">
      <c r="U70" s="6"/>
    </row>
    <row r="71" spans="2:40" ht="18" customHeight="1" thickBot="1">
      <c r="B71" s="4" t="s">
        <v>164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2:40" ht="18" customHeight="1" thickBot="1">
      <c r="B72" s="246"/>
      <c r="C72" s="231"/>
      <c r="D72" s="230" t="s">
        <v>5</v>
      </c>
      <c r="E72" s="230"/>
      <c r="F72" s="230"/>
      <c r="G72" s="231" t="s">
        <v>39</v>
      </c>
      <c r="H72" s="231"/>
      <c r="I72" s="231"/>
      <c r="J72" s="230" t="s">
        <v>6</v>
      </c>
      <c r="K72" s="230"/>
      <c r="L72" s="230"/>
      <c r="M72" s="230"/>
      <c r="N72" s="230"/>
      <c r="O72" s="230"/>
      <c r="P72" s="230"/>
      <c r="Q72" s="230"/>
      <c r="R72" s="230" t="s">
        <v>40</v>
      </c>
      <c r="S72" s="230"/>
      <c r="T72" s="230"/>
      <c r="U72" s="230"/>
      <c r="V72" s="230"/>
      <c r="W72" s="230"/>
      <c r="X72" s="230"/>
      <c r="Y72" s="230" t="s">
        <v>6</v>
      </c>
      <c r="Z72" s="230"/>
      <c r="AA72" s="230"/>
      <c r="AB72" s="230"/>
      <c r="AC72" s="230"/>
      <c r="AD72" s="230"/>
      <c r="AE72" s="230"/>
      <c r="AF72" s="230"/>
      <c r="AG72" s="231" t="s">
        <v>39</v>
      </c>
      <c r="AH72" s="231"/>
      <c r="AI72" s="231"/>
      <c r="AJ72" s="231" t="s">
        <v>7</v>
      </c>
      <c r="AK72" s="231"/>
      <c r="AL72" s="231"/>
      <c r="AM72" s="231"/>
      <c r="AN72" s="232"/>
    </row>
    <row r="73" spans="2:40" ht="18" customHeight="1">
      <c r="B73" s="199">
        <v>1</v>
      </c>
      <c r="C73" s="200"/>
      <c r="D73" s="201">
        <v>0.5625</v>
      </c>
      <c r="E73" s="201"/>
      <c r="F73" s="201"/>
      <c r="G73" s="203"/>
      <c r="H73" s="203"/>
      <c r="I73" s="203"/>
      <c r="J73" s="205" t="str">
        <f>D87</f>
        <v>カテット白沢ＳＳ</v>
      </c>
      <c r="K73" s="206"/>
      <c r="L73" s="206"/>
      <c r="M73" s="206"/>
      <c r="N73" s="206"/>
      <c r="O73" s="206"/>
      <c r="P73" s="206"/>
      <c r="Q73" s="206"/>
      <c r="R73" s="208" t="str">
        <f>IF(OR(T73="",T74=""),"",T73+T74)</f>
        <v/>
      </c>
      <c r="S73" s="209"/>
      <c r="T73" s="20"/>
      <c r="U73" s="21" t="s">
        <v>8</v>
      </c>
      <c r="V73" s="20"/>
      <c r="W73" s="208" t="str">
        <f>IF(OR(V73="",V74=""),"",V73+V74)</f>
        <v/>
      </c>
      <c r="X73" s="208"/>
      <c r="Y73" s="205" t="str">
        <f>D88</f>
        <v>ＩＳＯ　ＳＣ</v>
      </c>
      <c r="Z73" s="206"/>
      <c r="AA73" s="206"/>
      <c r="AB73" s="206"/>
      <c r="AC73" s="206"/>
      <c r="AD73" s="206"/>
      <c r="AE73" s="206"/>
      <c r="AF73" s="206"/>
      <c r="AG73" s="203"/>
      <c r="AH73" s="203"/>
      <c r="AI73" s="203"/>
      <c r="AJ73" s="228" t="str">
        <f>組合せタイムスケジュール２３日!F5</f>
        <v>3/4/3</v>
      </c>
      <c r="AK73" s="294"/>
      <c r="AL73" s="294"/>
      <c r="AM73" s="294"/>
      <c r="AN73" s="295"/>
    </row>
    <row r="74" spans="2:40" ht="18" customHeight="1">
      <c r="B74" s="197"/>
      <c r="C74" s="198"/>
      <c r="D74" s="202"/>
      <c r="E74" s="202"/>
      <c r="F74" s="202"/>
      <c r="G74" s="204"/>
      <c r="H74" s="204"/>
      <c r="I74" s="204"/>
      <c r="J74" s="207"/>
      <c r="K74" s="207"/>
      <c r="L74" s="207"/>
      <c r="M74" s="207"/>
      <c r="N74" s="207"/>
      <c r="O74" s="207"/>
      <c r="P74" s="207"/>
      <c r="Q74" s="207"/>
      <c r="R74" s="210"/>
      <c r="S74" s="210"/>
      <c r="T74" s="22"/>
      <c r="U74" s="23" t="s">
        <v>8</v>
      </c>
      <c r="V74" s="22"/>
      <c r="W74" s="217"/>
      <c r="X74" s="217"/>
      <c r="Y74" s="207"/>
      <c r="Z74" s="207"/>
      <c r="AA74" s="207"/>
      <c r="AB74" s="207"/>
      <c r="AC74" s="207"/>
      <c r="AD74" s="207"/>
      <c r="AE74" s="207"/>
      <c r="AF74" s="207"/>
      <c r="AG74" s="204"/>
      <c r="AH74" s="204"/>
      <c r="AI74" s="204"/>
      <c r="AJ74" s="290"/>
      <c r="AK74" s="290"/>
      <c r="AL74" s="290"/>
      <c r="AM74" s="290"/>
      <c r="AN74" s="291"/>
    </row>
    <row r="75" spans="2:40" ht="18" customHeight="1">
      <c r="B75" s="195">
        <v>2</v>
      </c>
      <c r="C75" s="196"/>
      <c r="D75" s="202">
        <v>0.58333333333333337</v>
      </c>
      <c r="E75" s="202">
        <v>0.4375</v>
      </c>
      <c r="F75" s="202"/>
      <c r="G75" s="204"/>
      <c r="H75" s="204"/>
      <c r="I75" s="204"/>
      <c r="J75" s="215" t="str">
        <f>D89</f>
        <v>ブラットレスＳＳ</v>
      </c>
      <c r="K75" s="216"/>
      <c r="L75" s="216"/>
      <c r="M75" s="216"/>
      <c r="N75" s="216"/>
      <c r="O75" s="216"/>
      <c r="P75" s="216"/>
      <c r="Q75" s="216"/>
      <c r="R75" s="217" t="str">
        <f t="shared" ref="R75" si="20">IF(OR(T75="",T76=""),"",T75+T76)</f>
        <v/>
      </c>
      <c r="S75" s="210"/>
      <c r="T75" s="24"/>
      <c r="U75" s="25" t="s">
        <v>8</v>
      </c>
      <c r="V75" s="24"/>
      <c r="W75" s="217" t="str">
        <f t="shared" ref="W75" si="21">IF(OR(V75="",V76=""),"",V75+V76)</f>
        <v/>
      </c>
      <c r="X75" s="217"/>
      <c r="Y75" s="215" t="str">
        <f>D90</f>
        <v>ＦＣみらい</v>
      </c>
      <c r="Z75" s="216"/>
      <c r="AA75" s="216"/>
      <c r="AB75" s="216"/>
      <c r="AC75" s="216"/>
      <c r="AD75" s="216"/>
      <c r="AE75" s="216"/>
      <c r="AF75" s="216"/>
      <c r="AG75" s="204"/>
      <c r="AH75" s="204"/>
      <c r="AI75" s="204"/>
      <c r="AJ75" s="219" t="str">
        <f>組合せタイムスケジュール２３日!F6</f>
        <v>1/2/1</v>
      </c>
      <c r="AK75" s="290"/>
      <c r="AL75" s="290"/>
      <c r="AM75" s="290"/>
      <c r="AN75" s="291"/>
    </row>
    <row r="76" spans="2:40" ht="18" customHeight="1">
      <c r="B76" s="197"/>
      <c r="C76" s="198"/>
      <c r="D76" s="202"/>
      <c r="E76" s="202"/>
      <c r="F76" s="202"/>
      <c r="G76" s="204"/>
      <c r="H76" s="204"/>
      <c r="I76" s="204"/>
      <c r="J76" s="207"/>
      <c r="K76" s="207"/>
      <c r="L76" s="207"/>
      <c r="M76" s="207"/>
      <c r="N76" s="207"/>
      <c r="O76" s="207"/>
      <c r="P76" s="207"/>
      <c r="Q76" s="207"/>
      <c r="R76" s="210"/>
      <c r="S76" s="210"/>
      <c r="T76" s="22"/>
      <c r="U76" s="23" t="s">
        <v>8</v>
      </c>
      <c r="V76" s="22"/>
      <c r="W76" s="217"/>
      <c r="X76" s="217"/>
      <c r="Y76" s="207"/>
      <c r="Z76" s="207"/>
      <c r="AA76" s="207"/>
      <c r="AB76" s="207"/>
      <c r="AC76" s="207"/>
      <c r="AD76" s="207"/>
      <c r="AE76" s="207"/>
      <c r="AF76" s="207"/>
      <c r="AG76" s="204"/>
      <c r="AH76" s="204"/>
      <c r="AI76" s="204"/>
      <c r="AJ76" s="290"/>
      <c r="AK76" s="290"/>
      <c r="AL76" s="290"/>
      <c r="AM76" s="290"/>
      <c r="AN76" s="291"/>
    </row>
    <row r="77" spans="2:40" ht="18" customHeight="1">
      <c r="B77" s="195">
        <v>3</v>
      </c>
      <c r="C77" s="196"/>
      <c r="D77" s="202">
        <v>0.61111111111111105</v>
      </c>
      <c r="E77" s="202"/>
      <c r="F77" s="202"/>
      <c r="G77" s="204"/>
      <c r="H77" s="204"/>
      <c r="I77" s="204"/>
      <c r="J77" s="215" t="str">
        <f>D89</f>
        <v>ブラットレスＳＳ</v>
      </c>
      <c r="K77" s="216"/>
      <c r="L77" s="216"/>
      <c r="M77" s="216"/>
      <c r="N77" s="216"/>
      <c r="O77" s="216"/>
      <c r="P77" s="216"/>
      <c r="Q77" s="216"/>
      <c r="R77" s="217" t="str">
        <f t="shared" ref="R77" si="22">IF(OR(T77="",T78=""),"",T77+T78)</f>
        <v/>
      </c>
      <c r="S77" s="210"/>
      <c r="T77" s="24"/>
      <c r="U77" s="25" t="s">
        <v>8</v>
      </c>
      <c r="V77" s="24"/>
      <c r="W77" s="217" t="str">
        <f t="shared" ref="W77" si="23">IF(OR(V77="",V78=""),"",V77+V78)</f>
        <v/>
      </c>
      <c r="X77" s="217"/>
      <c r="Y77" s="215" t="str">
        <f>D88</f>
        <v>ＩＳＯ　ＳＣ</v>
      </c>
      <c r="Z77" s="216"/>
      <c r="AA77" s="216"/>
      <c r="AB77" s="216"/>
      <c r="AC77" s="216"/>
      <c r="AD77" s="216"/>
      <c r="AE77" s="216"/>
      <c r="AF77" s="216"/>
      <c r="AG77" s="204"/>
      <c r="AH77" s="204"/>
      <c r="AI77" s="204"/>
      <c r="AJ77" s="219" t="str">
        <f>組合せタイムスケジュール２３日!F7</f>
        <v>4/1/4</v>
      </c>
      <c r="AK77" s="290"/>
      <c r="AL77" s="290"/>
      <c r="AM77" s="290"/>
      <c r="AN77" s="291"/>
    </row>
    <row r="78" spans="2:40" ht="18" customHeight="1">
      <c r="B78" s="197"/>
      <c r="C78" s="198"/>
      <c r="D78" s="202"/>
      <c r="E78" s="202"/>
      <c r="F78" s="202"/>
      <c r="G78" s="204"/>
      <c r="H78" s="204"/>
      <c r="I78" s="204"/>
      <c r="J78" s="207"/>
      <c r="K78" s="207"/>
      <c r="L78" s="207"/>
      <c r="M78" s="207"/>
      <c r="N78" s="207"/>
      <c r="O78" s="207"/>
      <c r="P78" s="207"/>
      <c r="Q78" s="207"/>
      <c r="R78" s="210"/>
      <c r="S78" s="210"/>
      <c r="T78" s="22"/>
      <c r="U78" s="23" t="s">
        <v>8</v>
      </c>
      <c r="V78" s="22"/>
      <c r="W78" s="217"/>
      <c r="X78" s="217"/>
      <c r="Y78" s="207"/>
      <c r="Z78" s="207"/>
      <c r="AA78" s="207"/>
      <c r="AB78" s="207"/>
      <c r="AC78" s="207"/>
      <c r="AD78" s="207"/>
      <c r="AE78" s="207"/>
      <c r="AF78" s="207"/>
      <c r="AG78" s="204"/>
      <c r="AH78" s="204"/>
      <c r="AI78" s="204"/>
      <c r="AJ78" s="290"/>
      <c r="AK78" s="290"/>
      <c r="AL78" s="290"/>
      <c r="AM78" s="290"/>
      <c r="AN78" s="291"/>
    </row>
    <row r="79" spans="2:40" ht="18" customHeight="1">
      <c r="B79" s="195">
        <v>4</v>
      </c>
      <c r="C79" s="196"/>
      <c r="D79" s="202">
        <v>0.63194444444444442</v>
      </c>
      <c r="E79" s="202">
        <v>0.4375</v>
      </c>
      <c r="F79" s="202"/>
      <c r="G79" s="204"/>
      <c r="H79" s="204"/>
      <c r="I79" s="204"/>
      <c r="J79" s="215" t="str">
        <f>D87</f>
        <v>カテット白沢ＳＳ</v>
      </c>
      <c r="K79" s="216"/>
      <c r="L79" s="216"/>
      <c r="M79" s="216"/>
      <c r="N79" s="216"/>
      <c r="O79" s="216"/>
      <c r="P79" s="216"/>
      <c r="Q79" s="216"/>
      <c r="R79" s="217" t="str">
        <f t="shared" ref="R79" si="24">IF(OR(T79="",T80=""),"",T79+T80)</f>
        <v/>
      </c>
      <c r="S79" s="210"/>
      <c r="T79" s="24"/>
      <c r="U79" s="25" t="s">
        <v>8</v>
      </c>
      <c r="V79" s="24"/>
      <c r="W79" s="217" t="str">
        <f t="shared" ref="W79" si="25">IF(OR(V79="",V80=""),"",V79+V80)</f>
        <v/>
      </c>
      <c r="X79" s="217"/>
      <c r="Y79" s="215" t="str">
        <f>D90</f>
        <v>ＦＣみらい</v>
      </c>
      <c r="Z79" s="216"/>
      <c r="AA79" s="216"/>
      <c r="AB79" s="216"/>
      <c r="AC79" s="216"/>
      <c r="AD79" s="216"/>
      <c r="AE79" s="216"/>
      <c r="AF79" s="216"/>
      <c r="AG79" s="204"/>
      <c r="AH79" s="204"/>
      <c r="AI79" s="204"/>
      <c r="AJ79" s="219" t="str">
        <f>組合せタイムスケジュール２３日!F8</f>
        <v>2/3/2</v>
      </c>
      <c r="AK79" s="290"/>
      <c r="AL79" s="290"/>
      <c r="AM79" s="290"/>
      <c r="AN79" s="291"/>
    </row>
    <row r="80" spans="2:40" ht="18" customHeight="1">
      <c r="B80" s="197"/>
      <c r="C80" s="198"/>
      <c r="D80" s="202"/>
      <c r="E80" s="202"/>
      <c r="F80" s="202"/>
      <c r="G80" s="204"/>
      <c r="H80" s="204"/>
      <c r="I80" s="204"/>
      <c r="J80" s="207"/>
      <c r="K80" s="207"/>
      <c r="L80" s="207"/>
      <c r="M80" s="207"/>
      <c r="N80" s="207"/>
      <c r="O80" s="207"/>
      <c r="P80" s="207"/>
      <c r="Q80" s="207"/>
      <c r="R80" s="210"/>
      <c r="S80" s="210"/>
      <c r="T80" s="22"/>
      <c r="U80" s="23" t="s">
        <v>8</v>
      </c>
      <c r="V80" s="22"/>
      <c r="W80" s="217"/>
      <c r="X80" s="217"/>
      <c r="Y80" s="207"/>
      <c r="Z80" s="207"/>
      <c r="AA80" s="207"/>
      <c r="AB80" s="207"/>
      <c r="AC80" s="207"/>
      <c r="AD80" s="207"/>
      <c r="AE80" s="207"/>
      <c r="AF80" s="207"/>
      <c r="AG80" s="204"/>
      <c r="AH80" s="204"/>
      <c r="AI80" s="204"/>
      <c r="AJ80" s="290"/>
      <c r="AK80" s="290"/>
      <c r="AL80" s="290"/>
      <c r="AM80" s="290"/>
      <c r="AN80" s="291"/>
    </row>
    <row r="81" spans="2:40" ht="18" customHeight="1">
      <c r="B81" s="346"/>
      <c r="C81" s="375"/>
      <c r="D81" s="202"/>
      <c r="E81" s="202">
        <v>0.4375</v>
      </c>
      <c r="F81" s="202"/>
      <c r="G81" s="390"/>
      <c r="H81" s="325"/>
      <c r="I81" s="391"/>
      <c r="J81" s="384"/>
      <c r="K81" s="385"/>
      <c r="L81" s="385"/>
      <c r="M81" s="385"/>
      <c r="N81" s="385"/>
      <c r="O81" s="385"/>
      <c r="P81" s="385"/>
      <c r="Q81" s="386"/>
      <c r="R81" s="407"/>
      <c r="S81" s="408"/>
      <c r="T81" s="24"/>
      <c r="U81" s="25"/>
      <c r="V81" s="24"/>
      <c r="W81" s="407"/>
      <c r="X81" s="408"/>
      <c r="Y81" s="384"/>
      <c r="Z81" s="385"/>
      <c r="AA81" s="385"/>
      <c r="AB81" s="385"/>
      <c r="AC81" s="385"/>
      <c r="AD81" s="385"/>
      <c r="AE81" s="385"/>
      <c r="AF81" s="386"/>
      <c r="AG81" s="390"/>
      <c r="AH81" s="325"/>
      <c r="AI81" s="391"/>
      <c r="AJ81" s="393"/>
      <c r="AK81" s="394"/>
      <c r="AL81" s="394"/>
      <c r="AM81" s="394"/>
      <c r="AN81" s="395"/>
    </row>
    <row r="82" spans="2:40" ht="18" customHeight="1">
      <c r="B82" s="348"/>
      <c r="C82" s="411"/>
      <c r="D82" s="202"/>
      <c r="E82" s="202"/>
      <c r="F82" s="202"/>
      <c r="G82" s="255"/>
      <c r="H82" s="326"/>
      <c r="I82" s="392"/>
      <c r="J82" s="387"/>
      <c r="K82" s="388"/>
      <c r="L82" s="388"/>
      <c r="M82" s="388"/>
      <c r="N82" s="388"/>
      <c r="O82" s="388"/>
      <c r="P82" s="388"/>
      <c r="Q82" s="389"/>
      <c r="R82" s="412"/>
      <c r="S82" s="413"/>
      <c r="T82" s="22"/>
      <c r="U82" s="23"/>
      <c r="V82" s="22"/>
      <c r="W82" s="412"/>
      <c r="X82" s="413"/>
      <c r="Y82" s="387"/>
      <c r="Z82" s="388"/>
      <c r="AA82" s="388"/>
      <c r="AB82" s="388"/>
      <c r="AC82" s="388"/>
      <c r="AD82" s="388"/>
      <c r="AE82" s="388"/>
      <c r="AF82" s="389"/>
      <c r="AG82" s="255"/>
      <c r="AH82" s="326"/>
      <c r="AI82" s="392"/>
      <c r="AJ82" s="396"/>
      <c r="AK82" s="397"/>
      <c r="AL82" s="397"/>
      <c r="AM82" s="397"/>
      <c r="AN82" s="398"/>
    </row>
    <row r="83" spans="2:40" ht="18" customHeight="1">
      <c r="B83" s="346"/>
      <c r="C83" s="375"/>
      <c r="D83" s="202"/>
      <c r="E83" s="202">
        <v>0.4375</v>
      </c>
      <c r="F83" s="202"/>
      <c r="G83" s="390"/>
      <c r="H83" s="325"/>
      <c r="I83" s="391"/>
      <c r="J83" s="384"/>
      <c r="K83" s="385"/>
      <c r="L83" s="385"/>
      <c r="M83" s="385"/>
      <c r="N83" s="385"/>
      <c r="O83" s="385"/>
      <c r="P83" s="385"/>
      <c r="Q83" s="386"/>
      <c r="R83" s="407"/>
      <c r="S83" s="408"/>
      <c r="T83" s="24"/>
      <c r="U83" s="25"/>
      <c r="V83" s="24"/>
      <c r="W83" s="407"/>
      <c r="X83" s="408"/>
      <c r="Y83" s="384"/>
      <c r="Z83" s="385"/>
      <c r="AA83" s="385"/>
      <c r="AB83" s="385"/>
      <c r="AC83" s="385"/>
      <c r="AD83" s="385"/>
      <c r="AE83" s="385"/>
      <c r="AF83" s="386"/>
      <c r="AG83" s="390"/>
      <c r="AH83" s="325"/>
      <c r="AI83" s="391"/>
      <c r="AJ83" s="393"/>
      <c r="AK83" s="394"/>
      <c r="AL83" s="394"/>
      <c r="AM83" s="394"/>
      <c r="AN83" s="395"/>
    </row>
    <row r="84" spans="2:40" ht="18" customHeight="1" thickBot="1">
      <c r="B84" s="399"/>
      <c r="C84" s="400"/>
      <c r="D84" s="221"/>
      <c r="E84" s="221"/>
      <c r="F84" s="221"/>
      <c r="G84" s="401"/>
      <c r="H84" s="402"/>
      <c r="I84" s="403"/>
      <c r="J84" s="404"/>
      <c r="K84" s="405"/>
      <c r="L84" s="405"/>
      <c r="M84" s="405"/>
      <c r="N84" s="405"/>
      <c r="O84" s="405"/>
      <c r="P84" s="405"/>
      <c r="Q84" s="406"/>
      <c r="R84" s="409"/>
      <c r="S84" s="410"/>
      <c r="T84" s="26"/>
      <c r="U84" s="27"/>
      <c r="V84" s="26"/>
      <c r="W84" s="409"/>
      <c r="X84" s="410"/>
      <c r="Y84" s="404"/>
      <c r="Z84" s="405"/>
      <c r="AA84" s="405"/>
      <c r="AB84" s="405"/>
      <c r="AC84" s="405"/>
      <c r="AD84" s="405"/>
      <c r="AE84" s="405"/>
      <c r="AF84" s="406"/>
      <c r="AG84" s="401"/>
      <c r="AH84" s="402"/>
      <c r="AI84" s="403"/>
      <c r="AJ84" s="414"/>
      <c r="AK84" s="415"/>
      <c r="AL84" s="415"/>
      <c r="AM84" s="415"/>
      <c r="AN84" s="416"/>
    </row>
    <row r="85" spans="2:40" ht="18" customHeight="1" thickBot="1">
      <c r="D85" s="4"/>
      <c r="E85" s="4"/>
    </row>
    <row r="86" spans="2:40" ht="24" customHeight="1" thickBot="1">
      <c r="B86" s="269" t="s">
        <v>122</v>
      </c>
      <c r="C86" s="270"/>
      <c r="D86" s="270"/>
      <c r="E86" s="270"/>
      <c r="F86" s="270"/>
      <c r="G86" s="270"/>
      <c r="H86" s="270"/>
      <c r="I86" s="270"/>
      <c r="J86" s="270"/>
      <c r="K86" s="270"/>
      <c r="L86" s="271"/>
      <c r="M86" s="225" t="str">
        <f>D87</f>
        <v>カテット白沢ＳＳ</v>
      </c>
      <c r="N86" s="225"/>
      <c r="O86" s="225"/>
      <c r="P86" s="225"/>
      <c r="Q86" s="225"/>
      <c r="R86" s="225" t="str">
        <f>D88</f>
        <v>ＩＳＯ　ＳＣ</v>
      </c>
      <c r="S86" s="225"/>
      <c r="T86" s="225"/>
      <c r="U86" s="225"/>
      <c r="V86" s="225"/>
      <c r="W86" s="225" t="str">
        <f>D89</f>
        <v>ブラットレスＳＳ</v>
      </c>
      <c r="X86" s="225"/>
      <c r="Y86" s="225"/>
      <c r="Z86" s="225"/>
      <c r="AA86" s="225"/>
      <c r="AB86" s="225" t="str">
        <f>D90</f>
        <v>ＦＣみらい</v>
      </c>
      <c r="AC86" s="225"/>
      <c r="AD86" s="225"/>
      <c r="AE86" s="225"/>
      <c r="AF86" s="225"/>
      <c r="AG86" s="244" t="s">
        <v>19</v>
      </c>
      <c r="AH86" s="244"/>
      <c r="AI86" s="244" t="s">
        <v>21</v>
      </c>
      <c r="AJ86" s="244"/>
      <c r="AK86" s="244" t="s">
        <v>20</v>
      </c>
      <c r="AL86" s="244"/>
      <c r="AM86" s="244" t="s">
        <v>22</v>
      </c>
      <c r="AN86" s="245"/>
    </row>
    <row r="87" spans="2:40" ht="24" customHeight="1">
      <c r="B87" s="211">
        <v>1</v>
      </c>
      <c r="C87" s="212"/>
      <c r="D87" s="176" t="str">
        <f>'22日組合せ表ＡＢＣ'!D25:L25</f>
        <v>カテット白沢ＳＳ</v>
      </c>
      <c r="E87" s="176"/>
      <c r="F87" s="176"/>
      <c r="G87" s="176"/>
      <c r="H87" s="176"/>
      <c r="I87" s="176"/>
      <c r="J87" s="176"/>
      <c r="K87" s="176"/>
      <c r="L87" s="176"/>
      <c r="M87" s="40"/>
      <c r="N87" s="41"/>
      <c r="O87" s="41"/>
      <c r="P87" s="42"/>
      <c r="Q87" s="43"/>
      <c r="R87" s="255"/>
      <c r="S87" s="256"/>
      <c r="T87" s="44" t="str">
        <f>R73</f>
        <v/>
      </c>
      <c r="U87" s="106" t="s">
        <v>18</v>
      </c>
      <c r="V87" s="46" t="str">
        <f>W73</f>
        <v/>
      </c>
      <c r="W87" s="40"/>
      <c r="X87" s="41"/>
      <c r="Y87" s="41"/>
      <c r="Z87" s="42"/>
      <c r="AA87" s="43"/>
      <c r="AB87" s="255"/>
      <c r="AC87" s="256"/>
      <c r="AD87" s="44" t="str">
        <f>R79</f>
        <v/>
      </c>
      <c r="AE87" s="106" t="s">
        <v>18</v>
      </c>
      <c r="AF87" s="46" t="str">
        <f>W79</f>
        <v/>
      </c>
      <c r="AG87" s="251"/>
      <c r="AH87" s="251"/>
      <c r="AI87" s="251"/>
      <c r="AJ87" s="251"/>
      <c r="AK87" s="251"/>
      <c r="AL87" s="251"/>
      <c r="AM87" s="251"/>
      <c r="AN87" s="252"/>
    </row>
    <row r="88" spans="2:40" ht="24" customHeight="1">
      <c r="B88" s="185">
        <v>2</v>
      </c>
      <c r="C88" s="186"/>
      <c r="D88" s="176" t="str">
        <f>'22日組合せ表ＡＢＣ'!D58:L58</f>
        <v>ＩＳＯ　ＳＣ</v>
      </c>
      <c r="E88" s="176"/>
      <c r="F88" s="176"/>
      <c r="G88" s="176"/>
      <c r="H88" s="176"/>
      <c r="I88" s="176"/>
      <c r="J88" s="176"/>
      <c r="K88" s="176"/>
      <c r="L88" s="176"/>
      <c r="M88" s="253"/>
      <c r="N88" s="254"/>
      <c r="O88" s="18" t="str">
        <f>V87</f>
        <v/>
      </c>
      <c r="P88" s="28" t="s">
        <v>18</v>
      </c>
      <c r="Q88" s="19" t="str">
        <f>T87</f>
        <v/>
      </c>
      <c r="R88" s="8"/>
      <c r="S88" s="9"/>
      <c r="T88" s="9"/>
      <c r="U88" s="9"/>
      <c r="V88" s="10"/>
      <c r="W88" s="253"/>
      <c r="X88" s="254"/>
      <c r="Y88" s="18" t="str">
        <f>W77</f>
        <v/>
      </c>
      <c r="Z88" s="28" t="s">
        <v>18</v>
      </c>
      <c r="AA88" s="19" t="str">
        <f>R77</f>
        <v/>
      </c>
      <c r="AB88" s="40"/>
      <c r="AC88" s="41"/>
      <c r="AD88" s="41"/>
      <c r="AE88" s="42"/>
      <c r="AF88" s="43"/>
      <c r="AG88" s="204"/>
      <c r="AH88" s="204"/>
      <c r="AI88" s="204"/>
      <c r="AJ88" s="204"/>
      <c r="AK88" s="204"/>
      <c r="AL88" s="204"/>
      <c r="AM88" s="204"/>
      <c r="AN88" s="241"/>
    </row>
    <row r="89" spans="2:40" ht="24" customHeight="1">
      <c r="B89" s="185">
        <v>3</v>
      </c>
      <c r="C89" s="186"/>
      <c r="D89" s="176" t="str">
        <f>'22日組合せ表ＡＢＣ'!D90:L90</f>
        <v>ブラットレスＳＳ</v>
      </c>
      <c r="E89" s="176"/>
      <c r="F89" s="176"/>
      <c r="G89" s="176"/>
      <c r="H89" s="176"/>
      <c r="I89" s="176"/>
      <c r="J89" s="176"/>
      <c r="K89" s="176"/>
      <c r="L89" s="176"/>
      <c r="M89" s="40"/>
      <c r="N89" s="41"/>
      <c r="O89" s="41"/>
      <c r="P89" s="42"/>
      <c r="Q89" s="43"/>
      <c r="R89" s="253"/>
      <c r="S89" s="254"/>
      <c r="T89" s="18" t="str">
        <f>AA88</f>
        <v/>
      </c>
      <c r="U89" s="28" t="s">
        <v>18</v>
      </c>
      <c r="V89" s="19" t="str">
        <f>Y88</f>
        <v/>
      </c>
      <c r="W89" s="8"/>
      <c r="X89" s="9"/>
      <c r="Y89" s="9"/>
      <c r="Z89" s="9"/>
      <c r="AA89" s="10"/>
      <c r="AB89" s="253"/>
      <c r="AC89" s="254"/>
      <c r="AD89" s="18" t="str">
        <f>R75</f>
        <v/>
      </c>
      <c r="AE89" s="28" t="s">
        <v>18</v>
      </c>
      <c r="AF89" s="19" t="str">
        <f>W75</f>
        <v/>
      </c>
      <c r="AG89" s="204"/>
      <c r="AH89" s="204"/>
      <c r="AI89" s="204"/>
      <c r="AJ89" s="204"/>
      <c r="AK89" s="204"/>
      <c r="AL89" s="204"/>
      <c r="AM89" s="204"/>
      <c r="AN89" s="241"/>
    </row>
    <row r="90" spans="2:40" ht="24" customHeight="1" thickBot="1">
      <c r="B90" s="174">
        <v>4</v>
      </c>
      <c r="C90" s="175"/>
      <c r="D90" s="181" t="str">
        <f>'22日組合せ表Ｄ'!D31:L31</f>
        <v>ＦＣみらい</v>
      </c>
      <c r="E90" s="181"/>
      <c r="F90" s="181"/>
      <c r="G90" s="181"/>
      <c r="H90" s="181"/>
      <c r="I90" s="181"/>
      <c r="J90" s="181"/>
      <c r="K90" s="181"/>
      <c r="L90" s="181"/>
      <c r="M90" s="273"/>
      <c r="N90" s="277"/>
      <c r="O90" s="34" t="str">
        <f>AF87</f>
        <v/>
      </c>
      <c r="P90" s="35" t="s">
        <v>18</v>
      </c>
      <c r="Q90" s="36" t="str">
        <f>AD87</f>
        <v/>
      </c>
      <c r="R90" s="37"/>
      <c r="S90" s="38"/>
      <c r="T90" s="38"/>
      <c r="U90" s="95"/>
      <c r="V90" s="39"/>
      <c r="W90" s="273"/>
      <c r="X90" s="277"/>
      <c r="Y90" s="34" t="str">
        <f>AF89</f>
        <v/>
      </c>
      <c r="Z90" s="35" t="s">
        <v>18</v>
      </c>
      <c r="AA90" s="36" t="str">
        <f>AD89</f>
        <v/>
      </c>
      <c r="AB90" s="37"/>
      <c r="AC90" s="38"/>
      <c r="AD90" s="38"/>
      <c r="AE90" s="38"/>
      <c r="AF90" s="39"/>
      <c r="AG90" s="218"/>
      <c r="AH90" s="218"/>
      <c r="AI90" s="218"/>
      <c r="AJ90" s="218"/>
      <c r="AK90" s="218"/>
      <c r="AL90" s="218"/>
      <c r="AM90" s="218"/>
      <c r="AN90" s="243"/>
    </row>
    <row r="91" spans="2:40" ht="18" customHeight="1" thickBot="1">
      <c r="B91" s="4"/>
      <c r="C91" s="4"/>
      <c r="AN91" s="4"/>
    </row>
    <row r="92" spans="2:40" ht="23.25" customHeight="1" thickBot="1">
      <c r="C92" s="192" t="s">
        <v>9</v>
      </c>
      <c r="D92" s="193"/>
      <c r="E92" s="193"/>
      <c r="F92" s="193"/>
      <c r="G92" s="193"/>
      <c r="H92" s="193" t="s">
        <v>6</v>
      </c>
      <c r="I92" s="193"/>
      <c r="J92" s="193"/>
      <c r="K92" s="193"/>
      <c r="L92" s="193"/>
      <c r="M92" s="193"/>
      <c r="N92" s="193"/>
      <c r="O92" s="193"/>
      <c r="P92" s="193"/>
      <c r="Q92" s="193"/>
      <c r="R92" s="193" t="s">
        <v>10</v>
      </c>
      <c r="S92" s="193"/>
      <c r="T92" s="193"/>
      <c r="U92" s="193"/>
      <c r="V92" s="193"/>
      <c r="W92" s="193"/>
      <c r="X92" s="193"/>
      <c r="Y92" s="193"/>
      <c r="Z92" s="193"/>
      <c r="AA92" s="193" t="s">
        <v>11</v>
      </c>
      <c r="AB92" s="193"/>
      <c r="AC92" s="193"/>
      <c r="AD92" s="193" t="s">
        <v>12</v>
      </c>
      <c r="AE92" s="193"/>
      <c r="AF92" s="193"/>
      <c r="AG92" s="193"/>
      <c r="AH92" s="193"/>
      <c r="AI92" s="193"/>
      <c r="AJ92" s="193"/>
      <c r="AK92" s="193"/>
      <c r="AL92" s="193"/>
      <c r="AM92" s="194"/>
      <c r="AN92" s="4"/>
    </row>
    <row r="93" spans="2:40" ht="24" customHeight="1">
      <c r="C93" s="187" t="s">
        <v>13</v>
      </c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9"/>
      <c r="AB93" s="189"/>
      <c r="AC93" s="189"/>
      <c r="AD93" s="190"/>
      <c r="AE93" s="190"/>
      <c r="AF93" s="190"/>
      <c r="AG93" s="190"/>
      <c r="AH93" s="190"/>
      <c r="AI93" s="190"/>
      <c r="AJ93" s="190"/>
      <c r="AK93" s="190"/>
      <c r="AL93" s="190"/>
      <c r="AM93" s="191"/>
      <c r="AN93" s="4"/>
    </row>
    <row r="94" spans="2:40" ht="24" customHeight="1">
      <c r="C94" s="161" t="s">
        <v>14</v>
      </c>
      <c r="D94" s="162"/>
      <c r="E94" s="162"/>
      <c r="F94" s="162"/>
      <c r="G94" s="163"/>
      <c r="H94" s="164"/>
      <c r="I94" s="162"/>
      <c r="J94" s="162"/>
      <c r="K94" s="162"/>
      <c r="L94" s="162"/>
      <c r="M94" s="162"/>
      <c r="N94" s="162"/>
      <c r="O94" s="162"/>
      <c r="P94" s="162"/>
      <c r="Q94" s="163"/>
      <c r="R94" s="164"/>
      <c r="S94" s="162"/>
      <c r="T94" s="162"/>
      <c r="U94" s="162"/>
      <c r="V94" s="162"/>
      <c r="W94" s="162"/>
      <c r="X94" s="162"/>
      <c r="Y94" s="162"/>
      <c r="Z94" s="163"/>
      <c r="AA94" s="164"/>
      <c r="AB94" s="162"/>
      <c r="AC94" s="163"/>
      <c r="AD94" s="165"/>
      <c r="AE94" s="166"/>
      <c r="AF94" s="166"/>
      <c r="AG94" s="166"/>
      <c r="AH94" s="166"/>
      <c r="AI94" s="166"/>
      <c r="AJ94" s="166"/>
      <c r="AK94" s="166"/>
      <c r="AL94" s="166"/>
      <c r="AM94" s="167"/>
      <c r="AN94" s="4"/>
    </row>
    <row r="95" spans="2:40" ht="24" customHeight="1" thickBot="1">
      <c r="C95" s="168" t="s">
        <v>14</v>
      </c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70"/>
      <c r="AE95" s="170"/>
      <c r="AF95" s="170"/>
      <c r="AG95" s="170"/>
      <c r="AH95" s="170"/>
      <c r="AI95" s="170"/>
      <c r="AJ95" s="170"/>
      <c r="AK95" s="170"/>
      <c r="AL95" s="170"/>
      <c r="AM95" s="171"/>
    </row>
    <row r="96" spans="2:40" ht="24" customHeight="1"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2"/>
      <c r="AE96" s="72"/>
      <c r="AF96" s="72"/>
      <c r="AG96" s="72"/>
      <c r="AH96" s="72"/>
      <c r="AI96" s="72"/>
      <c r="AJ96" s="72"/>
      <c r="AK96" s="72"/>
      <c r="AL96" s="72"/>
      <c r="AM96" s="72"/>
    </row>
    <row r="97" spans="2:40" ht="24" customHeight="1"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2"/>
      <c r="AE97" s="72"/>
      <c r="AF97" s="72"/>
      <c r="AG97" s="72"/>
      <c r="AH97" s="72"/>
      <c r="AI97" s="72"/>
      <c r="AJ97" s="72"/>
      <c r="AK97" s="72"/>
      <c r="AL97" s="72"/>
      <c r="AM97" s="72"/>
    </row>
    <row r="98" spans="2:40" ht="18" customHeight="1">
      <c r="B98" s="240" t="s">
        <v>118</v>
      </c>
      <c r="C98" s="240"/>
      <c r="D98" s="240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  <c r="R98" s="240"/>
      <c r="S98" s="240"/>
      <c r="T98" s="240"/>
      <c r="U98" s="240"/>
      <c r="V98" s="240"/>
      <c r="W98" s="240"/>
      <c r="X98" s="240"/>
      <c r="Y98" s="240"/>
      <c r="Z98" s="240"/>
      <c r="AA98" s="240"/>
      <c r="AB98" s="240"/>
      <c r="AC98" s="240"/>
      <c r="AD98" s="240"/>
      <c r="AE98" s="240"/>
      <c r="AF98" s="240"/>
      <c r="AG98" s="240"/>
      <c r="AH98" s="240"/>
      <c r="AI98" s="240"/>
      <c r="AJ98" s="240"/>
      <c r="AK98" s="240"/>
      <c r="AL98" s="240"/>
      <c r="AM98" s="240"/>
      <c r="AN98" s="240"/>
    </row>
    <row r="99" spans="2:40" ht="18" customHeight="1">
      <c r="B99" s="240"/>
      <c r="C99" s="240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  <c r="R99" s="240"/>
      <c r="S99" s="240"/>
      <c r="T99" s="240"/>
      <c r="U99" s="240"/>
      <c r="V99" s="240"/>
      <c r="W99" s="240"/>
      <c r="X99" s="240"/>
      <c r="Y99" s="240"/>
      <c r="Z99" s="240"/>
      <c r="AA99" s="240"/>
      <c r="AB99" s="240"/>
      <c r="AC99" s="240"/>
      <c r="AD99" s="240"/>
      <c r="AE99" s="240"/>
      <c r="AF99" s="240"/>
      <c r="AG99" s="240"/>
      <c r="AH99" s="240"/>
      <c r="AI99" s="240"/>
      <c r="AJ99" s="240"/>
      <c r="AK99" s="240"/>
      <c r="AL99" s="240"/>
      <c r="AM99" s="240"/>
      <c r="AN99" s="240"/>
    </row>
    <row r="100" spans="2:40" ht="18" customHeight="1">
      <c r="C100" s="82" t="s">
        <v>219</v>
      </c>
      <c r="D100" s="82"/>
      <c r="E100" s="82"/>
      <c r="F100" s="82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</row>
    <row r="101" spans="2:40" ht="24" customHeight="1">
      <c r="C101" s="234" t="s">
        <v>1</v>
      </c>
      <c r="D101" s="234"/>
      <c r="E101" s="234"/>
      <c r="F101" s="234"/>
      <c r="G101" s="247" t="s">
        <v>230</v>
      </c>
      <c r="H101" s="247"/>
      <c r="I101" s="247"/>
      <c r="J101" s="247"/>
      <c r="K101" s="247"/>
      <c r="L101" s="247"/>
      <c r="M101" s="247"/>
      <c r="N101" s="247"/>
      <c r="O101" s="234" t="s">
        <v>0</v>
      </c>
      <c r="P101" s="234"/>
      <c r="Q101" s="234"/>
      <c r="R101" s="234"/>
      <c r="S101" s="235" t="s">
        <v>243</v>
      </c>
      <c r="T101" s="235"/>
      <c r="U101" s="235"/>
      <c r="V101" s="235"/>
      <c r="W101" s="235"/>
      <c r="X101" s="235"/>
      <c r="Y101" s="235"/>
      <c r="Z101" s="235"/>
      <c r="AA101" s="234" t="s">
        <v>4</v>
      </c>
      <c r="AB101" s="234"/>
      <c r="AC101" s="234"/>
      <c r="AD101" s="234"/>
      <c r="AE101" s="236">
        <v>44339</v>
      </c>
      <c r="AF101" s="237"/>
      <c r="AG101" s="237"/>
      <c r="AH101" s="237"/>
      <c r="AI101" s="237"/>
      <c r="AJ101" s="237"/>
      <c r="AK101" s="237"/>
      <c r="AL101" s="238">
        <f>AE101</f>
        <v>44339</v>
      </c>
      <c r="AM101" s="239"/>
    </row>
    <row r="102" spans="2:40" ht="12" customHeight="1">
      <c r="U102" s="6"/>
    </row>
    <row r="103" spans="2:40" ht="18" customHeight="1" thickBot="1">
      <c r="B103" s="4" t="s">
        <v>164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</row>
    <row r="104" spans="2:40" ht="18" customHeight="1" thickBot="1">
      <c r="B104" s="246"/>
      <c r="C104" s="231"/>
      <c r="D104" s="230" t="s">
        <v>5</v>
      </c>
      <c r="E104" s="230"/>
      <c r="F104" s="230"/>
      <c r="G104" s="231" t="s">
        <v>39</v>
      </c>
      <c r="H104" s="231"/>
      <c r="I104" s="231"/>
      <c r="J104" s="230" t="s">
        <v>6</v>
      </c>
      <c r="K104" s="230"/>
      <c r="L104" s="230"/>
      <c r="M104" s="230"/>
      <c r="N104" s="230"/>
      <c r="O104" s="230"/>
      <c r="P104" s="230"/>
      <c r="Q104" s="230"/>
      <c r="R104" s="230" t="s">
        <v>40</v>
      </c>
      <c r="S104" s="230"/>
      <c r="T104" s="230"/>
      <c r="U104" s="230"/>
      <c r="V104" s="230"/>
      <c r="W104" s="230"/>
      <c r="X104" s="230"/>
      <c r="Y104" s="230" t="s">
        <v>6</v>
      </c>
      <c r="Z104" s="230"/>
      <c r="AA104" s="230"/>
      <c r="AB104" s="230"/>
      <c r="AC104" s="230"/>
      <c r="AD104" s="230"/>
      <c r="AE104" s="230"/>
      <c r="AF104" s="230"/>
      <c r="AG104" s="231" t="s">
        <v>39</v>
      </c>
      <c r="AH104" s="231"/>
      <c r="AI104" s="231"/>
      <c r="AJ104" s="231" t="s">
        <v>7</v>
      </c>
      <c r="AK104" s="231"/>
      <c r="AL104" s="231"/>
      <c r="AM104" s="231"/>
      <c r="AN104" s="232"/>
    </row>
    <row r="105" spans="2:40" ht="18" customHeight="1">
      <c r="B105" s="199">
        <v>1</v>
      </c>
      <c r="C105" s="200"/>
      <c r="D105" s="201">
        <v>0.5625</v>
      </c>
      <c r="E105" s="201"/>
      <c r="F105" s="201"/>
      <c r="G105" s="203"/>
      <c r="H105" s="203"/>
      <c r="I105" s="203"/>
      <c r="J105" s="205" t="str">
        <f>D119</f>
        <v>富士見SSSU11</v>
      </c>
      <c r="K105" s="206"/>
      <c r="L105" s="206"/>
      <c r="M105" s="206"/>
      <c r="N105" s="206"/>
      <c r="O105" s="206"/>
      <c r="P105" s="206"/>
      <c r="Q105" s="206"/>
      <c r="R105" s="208" t="str">
        <f>IF(OR(T105="",T106=""),"",T105+T106)</f>
        <v/>
      </c>
      <c r="S105" s="209"/>
      <c r="T105" s="20"/>
      <c r="U105" s="21" t="s">
        <v>8</v>
      </c>
      <c r="V105" s="20"/>
      <c r="W105" s="208" t="str">
        <f>IF(OR(V105="",V106=""),"",V105+V106)</f>
        <v/>
      </c>
      <c r="X105" s="208"/>
      <c r="Y105" s="205" t="str">
        <f>D120</f>
        <v>宝木キッカーズ</v>
      </c>
      <c r="Z105" s="206"/>
      <c r="AA105" s="206"/>
      <c r="AB105" s="206"/>
      <c r="AC105" s="206"/>
      <c r="AD105" s="206"/>
      <c r="AE105" s="206"/>
      <c r="AF105" s="206"/>
      <c r="AG105" s="203"/>
      <c r="AH105" s="203"/>
      <c r="AI105" s="203"/>
      <c r="AJ105" s="418" t="s">
        <v>240</v>
      </c>
      <c r="AK105" s="294"/>
      <c r="AL105" s="294"/>
      <c r="AM105" s="294"/>
      <c r="AN105" s="295"/>
    </row>
    <row r="106" spans="2:40" ht="18" customHeight="1">
      <c r="B106" s="197"/>
      <c r="C106" s="198"/>
      <c r="D106" s="202"/>
      <c r="E106" s="202"/>
      <c r="F106" s="202"/>
      <c r="G106" s="204"/>
      <c r="H106" s="204"/>
      <c r="I106" s="204"/>
      <c r="J106" s="207"/>
      <c r="K106" s="207"/>
      <c r="L106" s="207"/>
      <c r="M106" s="207"/>
      <c r="N106" s="207"/>
      <c r="O106" s="207"/>
      <c r="P106" s="207"/>
      <c r="Q106" s="207"/>
      <c r="R106" s="210"/>
      <c r="S106" s="210"/>
      <c r="T106" s="22"/>
      <c r="U106" s="23" t="s">
        <v>8</v>
      </c>
      <c r="V106" s="22"/>
      <c r="W106" s="217"/>
      <c r="X106" s="217"/>
      <c r="Y106" s="207"/>
      <c r="Z106" s="207"/>
      <c r="AA106" s="207"/>
      <c r="AB106" s="207"/>
      <c r="AC106" s="207"/>
      <c r="AD106" s="207"/>
      <c r="AE106" s="207"/>
      <c r="AF106" s="207"/>
      <c r="AG106" s="204"/>
      <c r="AH106" s="204"/>
      <c r="AI106" s="204"/>
      <c r="AJ106" s="290"/>
      <c r="AK106" s="290"/>
      <c r="AL106" s="290"/>
      <c r="AM106" s="290"/>
      <c r="AN106" s="291"/>
    </row>
    <row r="107" spans="2:40" ht="18" customHeight="1">
      <c r="B107" s="195">
        <v>2</v>
      </c>
      <c r="C107" s="196"/>
      <c r="D107" s="202">
        <v>0.58333333333333337</v>
      </c>
      <c r="E107" s="202">
        <v>0.4375</v>
      </c>
      <c r="F107" s="202"/>
      <c r="G107" s="204"/>
      <c r="H107" s="204"/>
      <c r="I107" s="204"/>
      <c r="J107" s="215" t="str">
        <f>D121</f>
        <v>富士見ＳＳＳＵ12</v>
      </c>
      <c r="K107" s="216"/>
      <c r="L107" s="216"/>
      <c r="M107" s="216"/>
      <c r="N107" s="216"/>
      <c r="O107" s="216"/>
      <c r="P107" s="216"/>
      <c r="Q107" s="216"/>
      <c r="R107" s="217" t="str">
        <f t="shared" ref="R107" si="26">IF(OR(T107="",T108=""),"",T107+T108)</f>
        <v/>
      </c>
      <c r="S107" s="210"/>
      <c r="T107" s="24"/>
      <c r="U107" s="25" t="s">
        <v>8</v>
      </c>
      <c r="V107" s="24"/>
      <c r="W107" s="217" t="str">
        <f t="shared" ref="W107" si="27">IF(OR(V107="",V108=""),"",V107+V108)</f>
        <v/>
      </c>
      <c r="X107" s="217"/>
      <c r="Y107" s="215" t="str">
        <f>D122</f>
        <v>グランディール N</v>
      </c>
      <c r="Z107" s="216"/>
      <c r="AA107" s="216"/>
      <c r="AB107" s="216"/>
      <c r="AC107" s="216"/>
      <c r="AD107" s="216"/>
      <c r="AE107" s="216"/>
      <c r="AF107" s="216"/>
      <c r="AG107" s="204"/>
      <c r="AH107" s="204"/>
      <c r="AI107" s="204"/>
      <c r="AJ107" s="419" t="s">
        <v>78</v>
      </c>
      <c r="AK107" s="290"/>
      <c r="AL107" s="290"/>
      <c r="AM107" s="290"/>
      <c r="AN107" s="291"/>
    </row>
    <row r="108" spans="2:40" ht="18" customHeight="1">
      <c r="B108" s="197"/>
      <c r="C108" s="198"/>
      <c r="D108" s="202"/>
      <c r="E108" s="202"/>
      <c r="F108" s="202"/>
      <c r="G108" s="204"/>
      <c r="H108" s="204"/>
      <c r="I108" s="204"/>
      <c r="J108" s="207"/>
      <c r="K108" s="207"/>
      <c r="L108" s="207"/>
      <c r="M108" s="207"/>
      <c r="N108" s="207"/>
      <c r="O108" s="207"/>
      <c r="P108" s="207"/>
      <c r="Q108" s="207"/>
      <c r="R108" s="210"/>
      <c r="S108" s="210"/>
      <c r="T108" s="22"/>
      <c r="U108" s="23" t="s">
        <v>8</v>
      </c>
      <c r="V108" s="22"/>
      <c r="W108" s="217"/>
      <c r="X108" s="217"/>
      <c r="Y108" s="207"/>
      <c r="Z108" s="207"/>
      <c r="AA108" s="207"/>
      <c r="AB108" s="207"/>
      <c r="AC108" s="207"/>
      <c r="AD108" s="207"/>
      <c r="AE108" s="207"/>
      <c r="AF108" s="207"/>
      <c r="AG108" s="204"/>
      <c r="AH108" s="204"/>
      <c r="AI108" s="204"/>
      <c r="AJ108" s="290"/>
      <c r="AK108" s="290"/>
      <c r="AL108" s="290"/>
      <c r="AM108" s="290"/>
      <c r="AN108" s="291"/>
    </row>
    <row r="109" spans="2:40" ht="18" customHeight="1">
      <c r="B109" s="195">
        <v>3</v>
      </c>
      <c r="C109" s="196"/>
      <c r="D109" s="202">
        <v>0.61111111111111105</v>
      </c>
      <c r="E109" s="202"/>
      <c r="F109" s="202"/>
      <c r="G109" s="204"/>
      <c r="H109" s="204"/>
      <c r="I109" s="204"/>
      <c r="J109" s="215" t="str">
        <f>D121</f>
        <v>富士見ＳＳＳＵ12</v>
      </c>
      <c r="K109" s="216"/>
      <c r="L109" s="216"/>
      <c r="M109" s="216"/>
      <c r="N109" s="216"/>
      <c r="O109" s="216"/>
      <c r="P109" s="216"/>
      <c r="Q109" s="216"/>
      <c r="R109" s="217" t="str">
        <f t="shared" ref="R109" si="28">IF(OR(T109="",T110=""),"",T109+T110)</f>
        <v/>
      </c>
      <c r="S109" s="210"/>
      <c r="T109" s="24"/>
      <c r="U109" s="25" t="s">
        <v>8</v>
      </c>
      <c r="V109" s="24"/>
      <c r="W109" s="217" t="str">
        <f t="shared" ref="W109" si="29">IF(OR(V109="",V110=""),"",V109+V110)</f>
        <v/>
      </c>
      <c r="X109" s="217"/>
      <c r="Y109" s="215" t="str">
        <f>D120</f>
        <v>宝木キッカーズ</v>
      </c>
      <c r="Z109" s="216"/>
      <c r="AA109" s="216"/>
      <c r="AB109" s="216"/>
      <c r="AC109" s="216"/>
      <c r="AD109" s="216"/>
      <c r="AE109" s="216"/>
      <c r="AF109" s="216"/>
      <c r="AG109" s="204"/>
      <c r="AH109" s="204"/>
      <c r="AI109" s="204"/>
      <c r="AJ109" s="417" t="s">
        <v>241</v>
      </c>
      <c r="AK109" s="290"/>
      <c r="AL109" s="290"/>
      <c r="AM109" s="290"/>
      <c r="AN109" s="291"/>
    </row>
    <row r="110" spans="2:40" ht="18" customHeight="1">
      <c r="B110" s="197"/>
      <c r="C110" s="198"/>
      <c r="D110" s="202"/>
      <c r="E110" s="202"/>
      <c r="F110" s="202"/>
      <c r="G110" s="204"/>
      <c r="H110" s="204"/>
      <c r="I110" s="204"/>
      <c r="J110" s="207"/>
      <c r="K110" s="207"/>
      <c r="L110" s="207"/>
      <c r="M110" s="207"/>
      <c r="N110" s="207"/>
      <c r="O110" s="207"/>
      <c r="P110" s="207"/>
      <c r="Q110" s="207"/>
      <c r="R110" s="210"/>
      <c r="S110" s="210"/>
      <c r="T110" s="22"/>
      <c r="U110" s="23" t="s">
        <v>8</v>
      </c>
      <c r="V110" s="22"/>
      <c r="W110" s="217"/>
      <c r="X110" s="217"/>
      <c r="Y110" s="207"/>
      <c r="Z110" s="207"/>
      <c r="AA110" s="207"/>
      <c r="AB110" s="207"/>
      <c r="AC110" s="207"/>
      <c r="AD110" s="207"/>
      <c r="AE110" s="207"/>
      <c r="AF110" s="207"/>
      <c r="AG110" s="204"/>
      <c r="AH110" s="204"/>
      <c r="AI110" s="204"/>
      <c r="AJ110" s="290"/>
      <c r="AK110" s="290"/>
      <c r="AL110" s="290"/>
      <c r="AM110" s="290"/>
      <c r="AN110" s="291"/>
    </row>
    <row r="111" spans="2:40" ht="18" customHeight="1">
      <c r="B111" s="195">
        <v>4</v>
      </c>
      <c r="C111" s="196"/>
      <c r="D111" s="202">
        <v>0.63194444444444442</v>
      </c>
      <c r="E111" s="202">
        <v>0.4375</v>
      </c>
      <c r="F111" s="202"/>
      <c r="G111" s="204"/>
      <c r="H111" s="204"/>
      <c r="I111" s="204"/>
      <c r="J111" s="215" t="str">
        <f>D119</f>
        <v>富士見SSSU11</v>
      </c>
      <c r="K111" s="216"/>
      <c r="L111" s="216"/>
      <c r="M111" s="216"/>
      <c r="N111" s="216"/>
      <c r="O111" s="216"/>
      <c r="P111" s="216"/>
      <c r="Q111" s="216"/>
      <c r="R111" s="217" t="str">
        <f t="shared" ref="R111" si="30">IF(OR(T111="",T112=""),"",T111+T112)</f>
        <v/>
      </c>
      <c r="S111" s="210"/>
      <c r="T111" s="24"/>
      <c r="U111" s="25" t="s">
        <v>8</v>
      </c>
      <c r="V111" s="24"/>
      <c r="W111" s="217" t="str">
        <f t="shared" ref="W111" si="31">IF(OR(V111="",V112=""),"",V111+V112)</f>
        <v/>
      </c>
      <c r="X111" s="217"/>
      <c r="Y111" s="215" t="str">
        <f>D122</f>
        <v>グランディール N</v>
      </c>
      <c r="Z111" s="216"/>
      <c r="AA111" s="216"/>
      <c r="AB111" s="216"/>
      <c r="AC111" s="216"/>
      <c r="AD111" s="216"/>
      <c r="AE111" s="216"/>
      <c r="AF111" s="216"/>
      <c r="AG111" s="204"/>
      <c r="AH111" s="204"/>
      <c r="AI111" s="204"/>
      <c r="AJ111" s="417" t="s">
        <v>242</v>
      </c>
      <c r="AK111" s="290"/>
      <c r="AL111" s="290"/>
      <c r="AM111" s="290"/>
      <c r="AN111" s="291"/>
    </row>
    <row r="112" spans="2:40" ht="18" customHeight="1">
      <c r="B112" s="197"/>
      <c r="C112" s="198"/>
      <c r="D112" s="202"/>
      <c r="E112" s="202"/>
      <c r="F112" s="202"/>
      <c r="G112" s="204"/>
      <c r="H112" s="204"/>
      <c r="I112" s="204"/>
      <c r="J112" s="207"/>
      <c r="K112" s="207"/>
      <c r="L112" s="207"/>
      <c r="M112" s="207"/>
      <c r="N112" s="207"/>
      <c r="O112" s="207"/>
      <c r="P112" s="207"/>
      <c r="Q112" s="207"/>
      <c r="R112" s="210"/>
      <c r="S112" s="210"/>
      <c r="T112" s="22"/>
      <c r="U112" s="23" t="s">
        <v>8</v>
      </c>
      <c r="V112" s="22"/>
      <c r="W112" s="217"/>
      <c r="X112" s="217"/>
      <c r="Y112" s="207"/>
      <c r="Z112" s="207"/>
      <c r="AA112" s="207"/>
      <c r="AB112" s="207"/>
      <c r="AC112" s="207"/>
      <c r="AD112" s="207"/>
      <c r="AE112" s="207"/>
      <c r="AF112" s="207"/>
      <c r="AG112" s="204"/>
      <c r="AH112" s="204"/>
      <c r="AI112" s="204"/>
      <c r="AJ112" s="290"/>
      <c r="AK112" s="290"/>
      <c r="AL112" s="290"/>
      <c r="AM112" s="290"/>
      <c r="AN112" s="291"/>
    </row>
    <row r="113" spans="2:40" ht="18" customHeight="1">
      <c r="B113" s="346"/>
      <c r="C113" s="375"/>
      <c r="D113" s="202"/>
      <c r="E113" s="202">
        <v>0.4375</v>
      </c>
      <c r="F113" s="202"/>
      <c r="G113" s="390"/>
      <c r="H113" s="325"/>
      <c r="I113" s="391"/>
      <c r="J113" s="384"/>
      <c r="K113" s="385"/>
      <c r="L113" s="385"/>
      <c r="M113" s="385"/>
      <c r="N113" s="385"/>
      <c r="O113" s="385"/>
      <c r="P113" s="385"/>
      <c r="Q113" s="386"/>
      <c r="R113" s="407"/>
      <c r="S113" s="408"/>
      <c r="T113" s="24"/>
      <c r="U113" s="25"/>
      <c r="V113" s="24"/>
      <c r="W113" s="407"/>
      <c r="X113" s="408"/>
      <c r="Y113" s="384"/>
      <c r="Z113" s="385"/>
      <c r="AA113" s="385"/>
      <c r="AB113" s="385"/>
      <c r="AC113" s="385"/>
      <c r="AD113" s="385"/>
      <c r="AE113" s="385"/>
      <c r="AF113" s="386"/>
      <c r="AG113" s="390"/>
      <c r="AH113" s="325"/>
      <c r="AI113" s="391"/>
      <c r="AJ113" s="393"/>
      <c r="AK113" s="394"/>
      <c r="AL113" s="394"/>
      <c r="AM113" s="394"/>
      <c r="AN113" s="395"/>
    </row>
    <row r="114" spans="2:40" ht="18" customHeight="1">
      <c r="B114" s="348"/>
      <c r="C114" s="411"/>
      <c r="D114" s="202"/>
      <c r="E114" s="202"/>
      <c r="F114" s="202"/>
      <c r="G114" s="255"/>
      <c r="H114" s="326"/>
      <c r="I114" s="392"/>
      <c r="J114" s="387"/>
      <c r="K114" s="388"/>
      <c r="L114" s="388"/>
      <c r="M114" s="388"/>
      <c r="N114" s="388"/>
      <c r="O114" s="388"/>
      <c r="P114" s="388"/>
      <c r="Q114" s="389"/>
      <c r="R114" s="412"/>
      <c r="S114" s="413"/>
      <c r="T114" s="22"/>
      <c r="U114" s="23"/>
      <c r="V114" s="22"/>
      <c r="W114" s="412"/>
      <c r="X114" s="413"/>
      <c r="Y114" s="387"/>
      <c r="Z114" s="388"/>
      <c r="AA114" s="388"/>
      <c r="AB114" s="388"/>
      <c r="AC114" s="388"/>
      <c r="AD114" s="388"/>
      <c r="AE114" s="388"/>
      <c r="AF114" s="389"/>
      <c r="AG114" s="255"/>
      <c r="AH114" s="326"/>
      <c r="AI114" s="392"/>
      <c r="AJ114" s="396"/>
      <c r="AK114" s="397"/>
      <c r="AL114" s="397"/>
      <c r="AM114" s="397"/>
      <c r="AN114" s="398"/>
    </row>
    <row r="115" spans="2:40" ht="18" customHeight="1">
      <c r="B115" s="346"/>
      <c r="C115" s="375"/>
      <c r="D115" s="202"/>
      <c r="E115" s="202">
        <v>0.4375</v>
      </c>
      <c r="F115" s="202"/>
      <c r="G115" s="390"/>
      <c r="H115" s="325"/>
      <c r="I115" s="391"/>
      <c r="J115" s="384"/>
      <c r="K115" s="385"/>
      <c r="L115" s="385"/>
      <c r="M115" s="385"/>
      <c r="N115" s="385"/>
      <c r="O115" s="385"/>
      <c r="P115" s="385"/>
      <c r="Q115" s="386"/>
      <c r="R115" s="407"/>
      <c r="S115" s="408"/>
      <c r="T115" s="24"/>
      <c r="U115" s="25"/>
      <c r="V115" s="24"/>
      <c r="W115" s="407"/>
      <c r="X115" s="408"/>
      <c r="Y115" s="384"/>
      <c r="Z115" s="385"/>
      <c r="AA115" s="385"/>
      <c r="AB115" s="385"/>
      <c r="AC115" s="385"/>
      <c r="AD115" s="385"/>
      <c r="AE115" s="385"/>
      <c r="AF115" s="386"/>
      <c r="AG115" s="390"/>
      <c r="AH115" s="325"/>
      <c r="AI115" s="391"/>
      <c r="AJ115" s="393"/>
      <c r="AK115" s="394"/>
      <c r="AL115" s="394"/>
      <c r="AM115" s="394"/>
      <c r="AN115" s="395"/>
    </row>
    <row r="116" spans="2:40" ht="18" customHeight="1" thickBot="1">
      <c r="B116" s="399"/>
      <c r="C116" s="400"/>
      <c r="D116" s="221"/>
      <c r="E116" s="221"/>
      <c r="F116" s="221"/>
      <c r="G116" s="401"/>
      <c r="H116" s="402"/>
      <c r="I116" s="403"/>
      <c r="J116" s="404"/>
      <c r="K116" s="405"/>
      <c r="L116" s="405"/>
      <c r="M116" s="405"/>
      <c r="N116" s="405"/>
      <c r="O116" s="405"/>
      <c r="P116" s="405"/>
      <c r="Q116" s="406"/>
      <c r="R116" s="409"/>
      <c r="S116" s="410"/>
      <c r="T116" s="26"/>
      <c r="U116" s="27"/>
      <c r="V116" s="26"/>
      <c r="W116" s="409"/>
      <c r="X116" s="410"/>
      <c r="Y116" s="404"/>
      <c r="Z116" s="405"/>
      <c r="AA116" s="405"/>
      <c r="AB116" s="405"/>
      <c r="AC116" s="405"/>
      <c r="AD116" s="405"/>
      <c r="AE116" s="405"/>
      <c r="AF116" s="406"/>
      <c r="AG116" s="401"/>
      <c r="AH116" s="402"/>
      <c r="AI116" s="403"/>
      <c r="AJ116" s="414"/>
      <c r="AK116" s="415"/>
      <c r="AL116" s="415"/>
      <c r="AM116" s="415"/>
      <c r="AN116" s="416"/>
    </row>
    <row r="117" spans="2:40" ht="14.25" thickBot="1">
      <c r="D117" s="4"/>
      <c r="E117" s="4"/>
    </row>
    <row r="118" spans="2:40" ht="15" thickBot="1">
      <c r="B118" s="269" t="s">
        <v>219</v>
      </c>
      <c r="C118" s="270"/>
      <c r="D118" s="270"/>
      <c r="E118" s="270"/>
      <c r="F118" s="270"/>
      <c r="G118" s="270"/>
      <c r="H118" s="270"/>
      <c r="I118" s="270"/>
      <c r="J118" s="270"/>
      <c r="K118" s="270"/>
      <c r="L118" s="271"/>
      <c r="M118" s="225" t="str">
        <f>D119</f>
        <v>富士見SSSU11</v>
      </c>
      <c r="N118" s="225"/>
      <c r="O118" s="225"/>
      <c r="P118" s="225"/>
      <c r="Q118" s="225"/>
      <c r="R118" s="225" t="str">
        <f>D120</f>
        <v>宝木キッカーズ</v>
      </c>
      <c r="S118" s="225"/>
      <c r="T118" s="225"/>
      <c r="U118" s="225"/>
      <c r="V118" s="225"/>
      <c r="W118" s="225" t="str">
        <f>D121</f>
        <v>富士見ＳＳＳＵ12</v>
      </c>
      <c r="X118" s="225"/>
      <c r="Y118" s="225"/>
      <c r="Z118" s="225"/>
      <c r="AA118" s="225"/>
      <c r="AB118" s="225" t="str">
        <f>D122</f>
        <v>グランディール N</v>
      </c>
      <c r="AC118" s="225"/>
      <c r="AD118" s="225"/>
      <c r="AE118" s="225"/>
      <c r="AF118" s="225"/>
      <c r="AG118" s="244" t="s">
        <v>19</v>
      </c>
      <c r="AH118" s="244"/>
      <c r="AI118" s="244" t="s">
        <v>21</v>
      </c>
      <c r="AJ118" s="244"/>
      <c r="AK118" s="244" t="s">
        <v>20</v>
      </c>
      <c r="AL118" s="244"/>
      <c r="AM118" s="244" t="s">
        <v>22</v>
      </c>
      <c r="AN118" s="245"/>
    </row>
    <row r="119" spans="2:40" ht="24" customHeight="1">
      <c r="B119" s="211">
        <v>1</v>
      </c>
      <c r="C119" s="212"/>
      <c r="D119" s="176" t="s">
        <v>238</v>
      </c>
      <c r="E119" s="176"/>
      <c r="F119" s="176"/>
      <c r="G119" s="176"/>
      <c r="H119" s="176"/>
      <c r="I119" s="176"/>
      <c r="J119" s="176"/>
      <c r="K119" s="176"/>
      <c r="L119" s="176"/>
      <c r="M119" s="40"/>
      <c r="N119" s="41"/>
      <c r="O119" s="41"/>
      <c r="P119" s="42"/>
      <c r="Q119" s="43"/>
      <c r="R119" s="255"/>
      <c r="S119" s="256"/>
      <c r="T119" s="44" t="str">
        <f>R105</f>
        <v/>
      </c>
      <c r="U119" s="106" t="s">
        <v>18</v>
      </c>
      <c r="V119" s="46" t="str">
        <f>W105</f>
        <v/>
      </c>
      <c r="W119" s="40"/>
      <c r="X119" s="41"/>
      <c r="Y119" s="41"/>
      <c r="Z119" s="42"/>
      <c r="AA119" s="43"/>
      <c r="AB119" s="255"/>
      <c r="AC119" s="256"/>
      <c r="AD119" s="44" t="str">
        <f>R111</f>
        <v/>
      </c>
      <c r="AE119" s="106" t="s">
        <v>18</v>
      </c>
      <c r="AF119" s="46" t="str">
        <f>W111</f>
        <v/>
      </c>
      <c r="AG119" s="251"/>
      <c r="AH119" s="251"/>
      <c r="AI119" s="251"/>
      <c r="AJ119" s="251"/>
      <c r="AK119" s="251"/>
      <c r="AL119" s="251"/>
      <c r="AM119" s="251"/>
      <c r="AN119" s="252"/>
    </row>
    <row r="120" spans="2:40" ht="24" customHeight="1">
      <c r="B120" s="185">
        <v>2</v>
      </c>
      <c r="C120" s="186"/>
      <c r="D120" s="176" t="str">
        <f>'22日組合せ表ＡＢＣ'!D57:L57</f>
        <v>宝木キッカーズ</v>
      </c>
      <c r="E120" s="176"/>
      <c r="F120" s="176"/>
      <c r="G120" s="176"/>
      <c r="H120" s="176"/>
      <c r="I120" s="176"/>
      <c r="J120" s="176"/>
      <c r="K120" s="176"/>
      <c r="L120" s="176"/>
      <c r="M120" s="253"/>
      <c r="N120" s="254"/>
      <c r="O120" s="18" t="str">
        <f>V119</f>
        <v/>
      </c>
      <c r="P120" s="28" t="s">
        <v>18</v>
      </c>
      <c r="Q120" s="19" t="str">
        <f>T119</f>
        <v/>
      </c>
      <c r="R120" s="8"/>
      <c r="S120" s="9"/>
      <c r="T120" s="9"/>
      <c r="U120" s="9"/>
      <c r="V120" s="10"/>
      <c r="W120" s="253"/>
      <c r="X120" s="254"/>
      <c r="Y120" s="18" t="str">
        <f>W109</f>
        <v/>
      </c>
      <c r="Z120" s="28" t="s">
        <v>18</v>
      </c>
      <c r="AA120" s="19" t="str">
        <f>R109</f>
        <v/>
      </c>
      <c r="AB120" s="40"/>
      <c r="AC120" s="41"/>
      <c r="AD120" s="41"/>
      <c r="AE120" s="42"/>
      <c r="AF120" s="43"/>
      <c r="AG120" s="204"/>
      <c r="AH120" s="204"/>
      <c r="AI120" s="204"/>
      <c r="AJ120" s="204"/>
      <c r="AK120" s="204"/>
      <c r="AL120" s="204"/>
      <c r="AM120" s="204"/>
      <c r="AN120" s="241"/>
    </row>
    <row r="121" spans="2:40" ht="24" customHeight="1">
      <c r="B121" s="185">
        <v>3</v>
      </c>
      <c r="C121" s="186"/>
      <c r="D121" s="176" t="str">
        <f>'22日組合せ表Ｄ'!D34:L34</f>
        <v>富士見ＳＳＳＵ12</v>
      </c>
      <c r="E121" s="176"/>
      <c r="F121" s="176"/>
      <c r="G121" s="176"/>
      <c r="H121" s="176"/>
      <c r="I121" s="176"/>
      <c r="J121" s="176"/>
      <c r="K121" s="176"/>
      <c r="L121" s="176"/>
      <c r="M121" s="40"/>
      <c r="N121" s="41"/>
      <c r="O121" s="41"/>
      <c r="P121" s="42"/>
      <c r="Q121" s="43"/>
      <c r="R121" s="253"/>
      <c r="S121" s="254"/>
      <c r="T121" s="18" t="str">
        <f>AA120</f>
        <v/>
      </c>
      <c r="U121" s="28" t="s">
        <v>18</v>
      </c>
      <c r="V121" s="19" t="str">
        <f>Y120</f>
        <v/>
      </c>
      <c r="W121" s="8"/>
      <c r="X121" s="9"/>
      <c r="Y121" s="9"/>
      <c r="Z121" s="9"/>
      <c r="AA121" s="10"/>
      <c r="AB121" s="253"/>
      <c r="AC121" s="254"/>
      <c r="AD121" s="18" t="str">
        <f>R107</f>
        <v/>
      </c>
      <c r="AE121" s="28" t="s">
        <v>18</v>
      </c>
      <c r="AF121" s="19" t="str">
        <f>W107</f>
        <v/>
      </c>
      <c r="AG121" s="204"/>
      <c r="AH121" s="204"/>
      <c r="AI121" s="204"/>
      <c r="AJ121" s="204"/>
      <c r="AK121" s="204"/>
      <c r="AL121" s="204"/>
      <c r="AM121" s="204"/>
      <c r="AN121" s="241"/>
    </row>
    <row r="122" spans="2:40" ht="24" customHeight="1" thickBot="1">
      <c r="B122" s="174">
        <v>4</v>
      </c>
      <c r="C122" s="175"/>
      <c r="D122" s="181" t="s">
        <v>239</v>
      </c>
      <c r="E122" s="181"/>
      <c r="F122" s="181"/>
      <c r="G122" s="181"/>
      <c r="H122" s="181"/>
      <c r="I122" s="181"/>
      <c r="J122" s="181"/>
      <c r="K122" s="181"/>
      <c r="L122" s="181"/>
      <c r="M122" s="273"/>
      <c r="N122" s="277"/>
      <c r="O122" s="34" t="str">
        <f>AF119</f>
        <v/>
      </c>
      <c r="P122" s="35" t="s">
        <v>18</v>
      </c>
      <c r="Q122" s="36" t="str">
        <f>AD119</f>
        <v/>
      </c>
      <c r="R122" s="37"/>
      <c r="S122" s="38"/>
      <c r="T122" s="38"/>
      <c r="U122" s="95"/>
      <c r="V122" s="39"/>
      <c r="W122" s="273"/>
      <c r="X122" s="277"/>
      <c r="Y122" s="34" t="str">
        <f>AF121</f>
        <v/>
      </c>
      <c r="Z122" s="35" t="s">
        <v>18</v>
      </c>
      <c r="AA122" s="36" t="str">
        <f>AD121</f>
        <v/>
      </c>
      <c r="AB122" s="37"/>
      <c r="AC122" s="38"/>
      <c r="AD122" s="38"/>
      <c r="AE122" s="38"/>
      <c r="AF122" s="39"/>
      <c r="AG122" s="218"/>
      <c r="AH122" s="218"/>
      <c r="AI122" s="218"/>
      <c r="AJ122" s="218"/>
      <c r="AK122" s="218"/>
      <c r="AL122" s="218"/>
      <c r="AM122" s="218"/>
      <c r="AN122" s="243"/>
    </row>
    <row r="123" spans="2:40" ht="14.25" thickBot="1">
      <c r="B123" s="4"/>
      <c r="C123" s="4"/>
      <c r="AN123" s="4"/>
    </row>
    <row r="124" spans="2:40" ht="24" customHeight="1" thickBot="1">
      <c r="C124" s="192" t="s">
        <v>9</v>
      </c>
      <c r="D124" s="193"/>
      <c r="E124" s="193"/>
      <c r="F124" s="193"/>
      <c r="G124" s="193"/>
      <c r="H124" s="193" t="s">
        <v>6</v>
      </c>
      <c r="I124" s="193"/>
      <c r="J124" s="193"/>
      <c r="K124" s="193"/>
      <c r="L124" s="193"/>
      <c r="M124" s="193"/>
      <c r="N124" s="193"/>
      <c r="O124" s="193"/>
      <c r="P124" s="193"/>
      <c r="Q124" s="193"/>
      <c r="R124" s="193" t="s">
        <v>10</v>
      </c>
      <c r="S124" s="193"/>
      <c r="T124" s="193"/>
      <c r="U124" s="193"/>
      <c r="V124" s="193"/>
      <c r="W124" s="193"/>
      <c r="X124" s="193"/>
      <c r="Y124" s="193"/>
      <c r="Z124" s="193"/>
      <c r="AA124" s="193" t="s">
        <v>11</v>
      </c>
      <c r="AB124" s="193"/>
      <c r="AC124" s="193"/>
      <c r="AD124" s="193" t="s">
        <v>12</v>
      </c>
      <c r="AE124" s="193"/>
      <c r="AF124" s="193"/>
      <c r="AG124" s="193"/>
      <c r="AH124" s="193"/>
      <c r="AI124" s="193"/>
      <c r="AJ124" s="193"/>
      <c r="AK124" s="193"/>
      <c r="AL124" s="193"/>
      <c r="AM124" s="194"/>
      <c r="AN124" s="4"/>
    </row>
    <row r="125" spans="2:40" ht="24" customHeight="1">
      <c r="C125" s="187" t="s">
        <v>13</v>
      </c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  <c r="R125" s="188"/>
      <c r="S125" s="188"/>
      <c r="T125" s="188"/>
      <c r="U125" s="188"/>
      <c r="V125" s="188"/>
      <c r="W125" s="188"/>
      <c r="X125" s="188"/>
      <c r="Y125" s="188"/>
      <c r="Z125" s="188"/>
      <c r="AA125" s="189"/>
      <c r="AB125" s="189"/>
      <c r="AC125" s="189"/>
      <c r="AD125" s="190"/>
      <c r="AE125" s="190"/>
      <c r="AF125" s="190"/>
      <c r="AG125" s="190"/>
      <c r="AH125" s="190"/>
      <c r="AI125" s="190"/>
      <c r="AJ125" s="190"/>
      <c r="AK125" s="190"/>
      <c r="AL125" s="190"/>
      <c r="AM125" s="191"/>
      <c r="AN125" s="4"/>
    </row>
    <row r="126" spans="2:40" ht="24" customHeight="1">
      <c r="C126" s="161" t="s">
        <v>14</v>
      </c>
      <c r="D126" s="162"/>
      <c r="E126" s="162"/>
      <c r="F126" s="162"/>
      <c r="G126" s="163"/>
      <c r="H126" s="164"/>
      <c r="I126" s="162"/>
      <c r="J126" s="162"/>
      <c r="K126" s="162"/>
      <c r="L126" s="162"/>
      <c r="M126" s="162"/>
      <c r="N126" s="162"/>
      <c r="O126" s="162"/>
      <c r="P126" s="162"/>
      <c r="Q126" s="163"/>
      <c r="R126" s="164"/>
      <c r="S126" s="162"/>
      <c r="T126" s="162"/>
      <c r="U126" s="162"/>
      <c r="V126" s="162"/>
      <c r="W126" s="162"/>
      <c r="X126" s="162"/>
      <c r="Y126" s="162"/>
      <c r="Z126" s="163"/>
      <c r="AA126" s="164"/>
      <c r="AB126" s="162"/>
      <c r="AC126" s="163"/>
      <c r="AD126" s="165"/>
      <c r="AE126" s="166"/>
      <c r="AF126" s="166"/>
      <c r="AG126" s="166"/>
      <c r="AH126" s="166"/>
      <c r="AI126" s="166"/>
      <c r="AJ126" s="166"/>
      <c r="AK126" s="166"/>
      <c r="AL126" s="166"/>
      <c r="AM126" s="167"/>
      <c r="AN126" s="4"/>
    </row>
    <row r="127" spans="2:40" ht="24" customHeight="1" thickBot="1">
      <c r="C127" s="168" t="s">
        <v>14</v>
      </c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  <c r="Z127" s="169"/>
      <c r="AA127" s="169"/>
      <c r="AB127" s="169"/>
      <c r="AC127" s="169"/>
      <c r="AD127" s="170"/>
      <c r="AE127" s="170"/>
      <c r="AF127" s="170"/>
      <c r="AG127" s="170"/>
      <c r="AH127" s="170"/>
      <c r="AI127" s="170"/>
      <c r="AJ127" s="170"/>
      <c r="AK127" s="170"/>
      <c r="AL127" s="170"/>
      <c r="AM127" s="171"/>
    </row>
    <row r="128" spans="2:40"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</row>
    <row r="129" spans="3:39"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</row>
  </sheetData>
  <mergeCells count="532">
    <mergeCell ref="B8:C8"/>
    <mergeCell ref="D8:F8"/>
    <mergeCell ref="G8:I8"/>
    <mergeCell ref="J8:Q8"/>
    <mergeCell ref="R8:X8"/>
    <mergeCell ref="Y8:AF8"/>
    <mergeCell ref="B2:AN3"/>
    <mergeCell ref="C5:F5"/>
    <mergeCell ref="G5:N5"/>
    <mergeCell ref="O5:R5"/>
    <mergeCell ref="S5:Z5"/>
    <mergeCell ref="AA5:AD5"/>
    <mergeCell ref="AE5:AK5"/>
    <mergeCell ref="AL5:AM5"/>
    <mergeCell ref="AG8:AI8"/>
    <mergeCell ref="AJ8:AN8"/>
    <mergeCell ref="AJ9:AN10"/>
    <mergeCell ref="B11:C12"/>
    <mergeCell ref="D11:F12"/>
    <mergeCell ref="G11:I12"/>
    <mergeCell ref="J11:Q12"/>
    <mergeCell ref="R11:S12"/>
    <mergeCell ref="W11:X12"/>
    <mergeCell ref="Y11:AF12"/>
    <mergeCell ref="AG11:AI12"/>
    <mergeCell ref="AJ11:AN12"/>
    <mergeCell ref="B9:C10"/>
    <mergeCell ref="D9:F10"/>
    <mergeCell ref="G9:I10"/>
    <mergeCell ref="J9:Q10"/>
    <mergeCell ref="R9:S10"/>
    <mergeCell ref="W9:X10"/>
    <mergeCell ref="Y9:AF10"/>
    <mergeCell ref="AG9:AI10"/>
    <mergeCell ref="Y13:AF14"/>
    <mergeCell ref="AG13:AI14"/>
    <mergeCell ref="AJ13:AN14"/>
    <mergeCell ref="B15:C16"/>
    <mergeCell ref="D15:F16"/>
    <mergeCell ref="G15:I16"/>
    <mergeCell ref="J15:Q16"/>
    <mergeCell ref="R15:S16"/>
    <mergeCell ref="W15:X16"/>
    <mergeCell ref="Y15:AF16"/>
    <mergeCell ref="B13:C14"/>
    <mergeCell ref="D13:F14"/>
    <mergeCell ref="G13:I14"/>
    <mergeCell ref="J13:Q14"/>
    <mergeCell ref="R13:S14"/>
    <mergeCell ref="W13:X14"/>
    <mergeCell ref="AG15:AI16"/>
    <mergeCell ref="AJ15:AN16"/>
    <mergeCell ref="B17:C18"/>
    <mergeCell ref="D17:F18"/>
    <mergeCell ref="G17:I18"/>
    <mergeCell ref="J17:Q18"/>
    <mergeCell ref="R17:S18"/>
    <mergeCell ref="W17:X18"/>
    <mergeCell ref="Y17:AF18"/>
    <mergeCell ref="AG17:AI18"/>
    <mergeCell ref="AJ17:AN18"/>
    <mergeCell ref="B19:C20"/>
    <mergeCell ref="D19:F20"/>
    <mergeCell ref="G19:I20"/>
    <mergeCell ref="J19:Q20"/>
    <mergeCell ref="R19:S20"/>
    <mergeCell ref="W19:X20"/>
    <mergeCell ref="Y19:AF20"/>
    <mergeCell ref="AG19:AI20"/>
    <mergeCell ref="AJ19:AN20"/>
    <mergeCell ref="AI22:AJ22"/>
    <mergeCell ref="AK22:AL22"/>
    <mergeCell ref="AM22:AN22"/>
    <mergeCell ref="B23:C23"/>
    <mergeCell ref="D23:L23"/>
    <mergeCell ref="R23:S23"/>
    <mergeCell ref="W23:X23"/>
    <mergeCell ref="AB23:AC23"/>
    <mergeCell ref="AG23:AH23"/>
    <mergeCell ref="AI23:AJ23"/>
    <mergeCell ref="B22:L22"/>
    <mergeCell ref="M22:Q22"/>
    <mergeCell ref="R22:V22"/>
    <mergeCell ref="W22:AA22"/>
    <mergeCell ref="AB22:AF22"/>
    <mergeCell ref="AG22:AH22"/>
    <mergeCell ref="AK23:AL23"/>
    <mergeCell ref="AM23:AN23"/>
    <mergeCell ref="B24:C24"/>
    <mergeCell ref="D24:L24"/>
    <mergeCell ref="M24:N24"/>
    <mergeCell ref="W24:X24"/>
    <mergeCell ref="AB24:AC24"/>
    <mergeCell ref="AG24:AH24"/>
    <mergeCell ref="AI24:AJ24"/>
    <mergeCell ref="AK24:AL24"/>
    <mergeCell ref="AM24:AN24"/>
    <mergeCell ref="B25:C25"/>
    <mergeCell ref="D25:L25"/>
    <mergeCell ref="M25:N25"/>
    <mergeCell ref="R25:S25"/>
    <mergeCell ref="AB25:AC25"/>
    <mergeCell ref="AG25:AH25"/>
    <mergeCell ref="AI25:AJ25"/>
    <mergeCell ref="AK25:AL25"/>
    <mergeCell ref="AM25:AN25"/>
    <mergeCell ref="AI26:AJ26"/>
    <mergeCell ref="AK26:AL26"/>
    <mergeCell ref="AM26:AN26"/>
    <mergeCell ref="C28:G28"/>
    <mergeCell ref="H28:Q28"/>
    <mergeCell ref="R28:Z28"/>
    <mergeCell ref="AA28:AC28"/>
    <mergeCell ref="AD28:AM28"/>
    <mergeCell ref="B26:C26"/>
    <mergeCell ref="D26:L26"/>
    <mergeCell ref="M26:N26"/>
    <mergeCell ref="R26:S26"/>
    <mergeCell ref="W26:X26"/>
    <mergeCell ref="AG26:AH26"/>
    <mergeCell ref="C31:G31"/>
    <mergeCell ref="H31:Q31"/>
    <mergeCell ref="R31:Z31"/>
    <mergeCell ref="AA31:AC31"/>
    <mergeCell ref="AD31:AM31"/>
    <mergeCell ref="B34:AN35"/>
    <mergeCell ref="C29:G29"/>
    <mergeCell ref="H29:Q29"/>
    <mergeCell ref="R29:Z29"/>
    <mergeCell ref="AA29:AC29"/>
    <mergeCell ref="AD29:AM29"/>
    <mergeCell ref="C30:G30"/>
    <mergeCell ref="H30:Q30"/>
    <mergeCell ref="R30:Z30"/>
    <mergeCell ref="AA30:AC30"/>
    <mergeCell ref="AD30:AM30"/>
    <mergeCell ref="AL37:AM37"/>
    <mergeCell ref="B40:C40"/>
    <mergeCell ref="D40:F40"/>
    <mergeCell ref="G40:I40"/>
    <mergeCell ref="J40:Q40"/>
    <mergeCell ref="R40:X40"/>
    <mergeCell ref="Y40:AF40"/>
    <mergeCell ref="AG40:AI40"/>
    <mergeCell ref="AJ40:AN40"/>
    <mergeCell ref="C37:F37"/>
    <mergeCell ref="G37:N37"/>
    <mergeCell ref="O37:R37"/>
    <mergeCell ref="S37:Z37"/>
    <mergeCell ref="AA37:AD37"/>
    <mergeCell ref="AE37:AK37"/>
    <mergeCell ref="Y41:AF42"/>
    <mergeCell ref="AG41:AI42"/>
    <mergeCell ref="AJ41:AN42"/>
    <mergeCell ref="B43:C44"/>
    <mergeCell ref="D43:F44"/>
    <mergeCell ref="G43:I44"/>
    <mergeCell ref="J43:Q44"/>
    <mergeCell ref="R43:S44"/>
    <mergeCell ref="W43:X44"/>
    <mergeCell ref="Y43:AF44"/>
    <mergeCell ref="B41:C42"/>
    <mergeCell ref="D41:F42"/>
    <mergeCell ref="G41:I42"/>
    <mergeCell ref="J41:Q42"/>
    <mergeCell ref="R41:S42"/>
    <mergeCell ref="W41:X42"/>
    <mergeCell ref="AG43:AI44"/>
    <mergeCell ref="AJ43:AN44"/>
    <mergeCell ref="B45:C46"/>
    <mergeCell ref="D45:F46"/>
    <mergeCell ref="G45:I46"/>
    <mergeCell ref="J45:Q46"/>
    <mergeCell ref="R45:S46"/>
    <mergeCell ref="W45:X46"/>
    <mergeCell ref="Y45:AF46"/>
    <mergeCell ref="AG45:AI46"/>
    <mergeCell ref="AJ45:AN46"/>
    <mergeCell ref="B47:C48"/>
    <mergeCell ref="D47:F48"/>
    <mergeCell ref="G47:I48"/>
    <mergeCell ref="J47:Q48"/>
    <mergeCell ref="R47:S48"/>
    <mergeCell ref="W47:X48"/>
    <mergeCell ref="Y47:AF48"/>
    <mergeCell ref="AG47:AI48"/>
    <mergeCell ref="AJ47:AN48"/>
    <mergeCell ref="Y49:AF50"/>
    <mergeCell ref="AG49:AI50"/>
    <mergeCell ref="AJ49:AN50"/>
    <mergeCell ref="B51:C52"/>
    <mergeCell ref="D51:F52"/>
    <mergeCell ref="G51:I52"/>
    <mergeCell ref="J51:Q52"/>
    <mergeCell ref="R51:S52"/>
    <mergeCell ref="W51:X52"/>
    <mergeCell ref="Y51:AF52"/>
    <mergeCell ref="B49:C50"/>
    <mergeCell ref="D49:F50"/>
    <mergeCell ref="G49:I50"/>
    <mergeCell ref="J49:Q50"/>
    <mergeCell ref="R49:S50"/>
    <mergeCell ref="W49:X50"/>
    <mergeCell ref="AG51:AI52"/>
    <mergeCell ref="AJ51:AN52"/>
    <mergeCell ref="B54:L54"/>
    <mergeCell ref="M54:Q54"/>
    <mergeCell ref="R54:V54"/>
    <mergeCell ref="W54:AA54"/>
    <mergeCell ref="AB54:AF54"/>
    <mergeCell ref="AG54:AH54"/>
    <mergeCell ref="AI54:AJ54"/>
    <mergeCell ref="AK54:AL54"/>
    <mergeCell ref="AM54:AN54"/>
    <mergeCell ref="B55:C55"/>
    <mergeCell ref="D55:L55"/>
    <mergeCell ref="R55:S55"/>
    <mergeCell ref="W55:X55"/>
    <mergeCell ref="AB55:AC55"/>
    <mergeCell ref="AG55:AH55"/>
    <mergeCell ref="AI55:AJ55"/>
    <mergeCell ref="AK55:AL55"/>
    <mergeCell ref="AM55:AN55"/>
    <mergeCell ref="AI56:AJ56"/>
    <mergeCell ref="AK56:AL56"/>
    <mergeCell ref="AM56:AN56"/>
    <mergeCell ref="B57:C57"/>
    <mergeCell ref="D57:L57"/>
    <mergeCell ref="M57:N57"/>
    <mergeCell ref="R57:S57"/>
    <mergeCell ref="AB57:AC57"/>
    <mergeCell ref="AG57:AH57"/>
    <mergeCell ref="AI57:AJ57"/>
    <mergeCell ref="B56:C56"/>
    <mergeCell ref="D56:L56"/>
    <mergeCell ref="M56:N56"/>
    <mergeCell ref="W56:X56"/>
    <mergeCell ref="AB56:AC56"/>
    <mergeCell ref="AG56:AH56"/>
    <mergeCell ref="AM58:AN58"/>
    <mergeCell ref="C60:G60"/>
    <mergeCell ref="H60:Q60"/>
    <mergeCell ref="R60:Z60"/>
    <mergeCell ref="AA60:AC60"/>
    <mergeCell ref="AD60:AM60"/>
    <mergeCell ref="AK57:AL57"/>
    <mergeCell ref="AM57:AN57"/>
    <mergeCell ref="B58:C58"/>
    <mergeCell ref="D58:L58"/>
    <mergeCell ref="M58:N58"/>
    <mergeCell ref="R58:S58"/>
    <mergeCell ref="W58:X58"/>
    <mergeCell ref="AG58:AH58"/>
    <mergeCell ref="AI58:AJ58"/>
    <mergeCell ref="AK58:AL58"/>
    <mergeCell ref="C63:G63"/>
    <mergeCell ref="H63:Q63"/>
    <mergeCell ref="R63:Z63"/>
    <mergeCell ref="AA63:AC63"/>
    <mergeCell ref="AD63:AM63"/>
    <mergeCell ref="B66:AN67"/>
    <mergeCell ref="C61:G61"/>
    <mergeCell ref="H61:Q61"/>
    <mergeCell ref="R61:Z61"/>
    <mergeCell ref="AA61:AC61"/>
    <mergeCell ref="AD61:AM61"/>
    <mergeCell ref="C62:G62"/>
    <mergeCell ref="H62:Q62"/>
    <mergeCell ref="R62:Z62"/>
    <mergeCell ref="AA62:AC62"/>
    <mergeCell ref="AD62:AM62"/>
    <mergeCell ref="AL69:AM69"/>
    <mergeCell ref="B72:C72"/>
    <mergeCell ref="D72:F72"/>
    <mergeCell ref="G72:I72"/>
    <mergeCell ref="J72:Q72"/>
    <mergeCell ref="R72:X72"/>
    <mergeCell ref="Y72:AF72"/>
    <mergeCell ref="AG72:AI72"/>
    <mergeCell ref="AJ72:AN72"/>
    <mergeCell ref="C69:F69"/>
    <mergeCell ref="G69:N69"/>
    <mergeCell ref="O69:R69"/>
    <mergeCell ref="S69:Z69"/>
    <mergeCell ref="AA69:AD69"/>
    <mergeCell ref="AE69:AK69"/>
    <mergeCell ref="Y73:AF74"/>
    <mergeCell ref="AG73:AI74"/>
    <mergeCell ref="AJ73:AN74"/>
    <mergeCell ref="B75:C76"/>
    <mergeCell ref="D75:F76"/>
    <mergeCell ref="G75:I76"/>
    <mergeCell ref="J75:Q76"/>
    <mergeCell ref="R75:S76"/>
    <mergeCell ref="W75:X76"/>
    <mergeCell ref="Y75:AF76"/>
    <mergeCell ref="B73:C74"/>
    <mergeCell ref="D73:F74"/>
    <mergeCell ref="G73:I74"/>
    <mergeCell ref="J73:Q74"/>
    <mergeCell ref="R73:S74"/>
    <mergeCell ref="W73:X74"/>
    <mergeCell ref="AG75:AI76"/>
    <mergeCell ref="AJ75:AN76"/>
    <mergeCell ref="B77:C78"/>
    <mergeCell ref="D77:F78"/>
    <mergeCell ref="G77:I78"/>
    <mergeCell ref="J77:Q78"/>
    <mergeCell ref="R77:S78"/>
    <mergeCell ref="W77:X78"/>
    <mergeCell ref="Y77:AF78"/>
    <mergeCell ref="AG77:AI78"/>
    <mergeCell ref="AJ77:AN78"/>
    <mergeCell ref="B79:C80"/>
    <mergeCell ref="D79:F80"/>
    <mergeCell ref="G79:I80"/>
    <mergeCell ref="J79:Q80"/>
    <mergeCell ref="R79:S80"/>
    <mergeCell ref="W79:X80"/>
    <mergeCell ref="Y79:AF80"/>
    <mergeCell ref="AG79:AI80"/>
    <mergeCell ref="AJ79:AN80"/>
    <mergeCell ref="Y81:AF82"/>
    <mergeCell ref="AG81:AI82"/>
    <mergeCell ref="AJ81:AN82"/>
    <mergeCell ref="B83:C84"/>
    <mergeCell ref="D83:F84"/>
    <mergeCell ref="G83:I84"/>
    <mergeCell ref="J83:Q84"/>
    <mergeCell ref="R83:S84"/>
    <mergeCell ref="W83:X84"/>
    <mergeCell ref="Y83:AF84"/>
    <mergeCell ref="B81:C82"/>
    <mergeCell ref="D81:F82"/>
    <mergeCell ref="G81:I82"/>
    <mergeCell ref="J81:Q82"/>
    <mergeCell ref="R81:S82"/>
    <mergeCell ref="W81:X82"/>
    <mergeCell ref="AG83:AI84"/>
    <mergeCell ref="AJ83:AN84"/>
    <mergeCell ref="B86:L86"/>
    <mergeCell ref="M86:Q86"/>
    <mergeCell ref="R86:V86"/>
    <mergeCell ref="W86:AA86"/>
    <mergeCell ref="AB86:AF86"/>
    <mergeCell ref="AG86:AH86"/>
    <mergeCell ref="AI86:AJ86"/>
    <mergeCell ref="AK86:AL86"/>
    <mergeCell ref="AM86:AN86"/>
    <mergeCell ref="B87:C87"/>
    <mergeCell ref="D87:L87"/>
    <mergeCell ref="R87:S87"/>
    <mergeCell ref="AB87:AC87"/>
    <mergeCell ref="AG87:AH87"/>
    <mergeCell ref="AI87:AJ87"/>
    <mergeCell ref="AK87:AL87"/>
    <mergeCell ref="AM87:AN87"/>
    <mergeCell ref="AK88:AL88"/>
    <mergeCell ref="AM88:AN88"/>
    <mergeCell ref="B89:C89"/>
    <mergeCell ref="D89:L89"/>
    <mergeCell ref="R89:S89"/>
    <mergeCell ref="AB89:AC89"/>
    <mergeCell ref="AG89:AH89"/>
    <mergeCell ref="AI89:AJ89"/>
    <mergeCell ref="AK89:AL89"/>
    <mergeCell ref="AM89:AN89"/>
    <mergeCell ref="B88:C88"/>
    <mergeCell ref="D88:L88"/>
    <mergeCell ref="M88:N88"/>
    <mergeCell ref="W88:X88"/>
    <mergeCell ref="AG88:AH88"/>
    <mergeCell ref="AI88:AJ88"/>
    <mergeCell ref="AK90:AL90"/>
    <mergeCell ref="AM90:AN90"/>
    <mergeCell ref="C92:G92"/>
    <mergeCell ref="H92:Q92"/>
    <mergeCell ref="R92:Z92"/>
    <mergeCell ref="AA92:AC92"/>
    <mergeCell ref="AD92:AM92"/>
    <mergeCell ref="B90:C90"/>
    <mergeCell ref="D90:L90"/>
    <mergeCell ref="M90:N90"/>
    <mergeCell ref="W90:X90"/>
    <mergeCell ref="AG90:AH90"/>
    <mergeCell ref="AI90:AJ90"/>
    <mergeCell ref="C95:G95"/>
    <mergeCell ref="H95:Q95"/>
    <mergeCell ref="R95:Z95"/>
    <mergeCell ref="AA95:AC95"/>
    <mergeCell ref="AD95:AM95"/>
    <mergeCell ref="B98:AN99"/>
    <mergeCell ref="C93:G93"/>
    <mergeCell ref="H93:Q93"/>
    <mergeCell ref="R93:Z93"/>
    <mergeCell ref="AA93:AC93"/>
    <mergeCell ref="AD93:AM93"/>
    <mergeCell ref="C94:G94"/>
    <mergeCell ref="H94:Q94"/>
    <mergeCell ref="R94:Z94"/>
    <mergeCell ref="AA94:AC94"/>
    <mergeCell ref="AD94:AM94"/>
    <mergeCell ref="AL101:AM101"/>
    <mergeCell ref="B104:C104"/>
    <mergeCell ref="D104:F104"/>
    <mergeCell ref="G104:I104"/>
    <mergeCell ref="J104:Q104"/>
    <mergeCell ref="R104:X104"/>
    <mergeCell ref="Y104:AF104"/>
    <mergeCell ref="AG104:AI104"/>
    <mergeCell ref="AJ104:AN104"/>
    <mergeCell ref="C101:F101"/>
    <mergeCell ref="G101:N101"/>
    <mergeCell ref="O101:R101"/>
    <mergeCell ref="S101:Z101"/>
    <mergeCell ref="AA101:AD101"/>
    <mergeCell ref="AE101:AK101"/>
    <mergeCell ref="Y105:AF106"/>
    <mergeCell ref="AG105:AI106"/>
    <mergeCell ref="AJ105:AN106"/>
    <mergeCell ref="B107:C108"/>
    <mergeCell ref="D107:F108"/>
    <mergeCell ref="G107:I108"/>
    <mergeCell ref="J107:Q108"/>
    <mergeCell ref="R107:S108"/>
    <mergeCell ref="W107:X108"/>
    <mergeCell ref="Y107:AF108"/>
    <mergeCell ref="B105:C106"/>
    <mergeCell ref="D105:F106"/>
    <mergeCell ref="G105:I106"/>
    <mergeCell ref="J105:Q106"/>
    <mergeCell ref="R105:S106"/>
    <mergeCell ref="W105:X106"/>
    <mergeCell ref="AG107:AI108"/>
    <mergeCell ref="AJ107:AN108"/>
    <mergeCell ref="B109:C110"/>
    <mergeCell ref="D109:F110"/>
    <mergeCell ref="G109:I110"/>
    <mergeCell ref="J109:Q110"/>
    <mergeCell ref="R109:S110"/>
    <mergeCell ref="W109:X110"/>
    <mergeCell ref="Y109:AF110"/>
    <mergeCell ref="AG109:AI110"/>
    <mergeCell ref="AJ109:AN110"/>
    <mergeCell ref="B111:C112"/>
    <mergeCell ref="D111:F112"/>
    <mergeCell ref="G111:I112"/>
    <mergeCell ref="J111:Q112"/>
    <mergeCell ref="R111:S112"/>
    <mergeCell ref="W111:X112"/>
    <mergeCell ref="Y111:AF112"/>
    <mergeCell ref="AG111:AI112"/>
    <mergeCell ref="AJ111:AN112"/>
    <mergeCell ref="Y113:AF114"/>
    <mergeCell ref="AG113:AI114"/>
    <mergeCell ref="AJ113:AN114"/>
    <mergeCell ref="B115:C116"/>
    <mergeCell ref="D115:F116"/>
    <mergeCell ref="G115:I116"/>
    <mergeCell ref="J115:Q116"/>
    <mergeCell ref="R115:S116"/>
    <mergeCell ref="W115:X116"/>
    <mergeCell ref="Y115:AF116"/>
    <mergeCell ref="B113:C114"/>
    <mergeCell ref="D113:F114"/>
    <mergeCell ref="G113:I114"/>
    <mergeCell ref="J113:Q114"/>
    <mergeCell ref="R113:S114"/>
    <mergeCell ref="W113:X114"/>
    <mergeCell ref="AG115:AI116"/>
    <mergeCell ref="AJ115:AN116"/>
    <mergeCell ref="B118:L118"/>
    <mergeCell ref="M118:Q118"/>
    <mergeCell ref="R118:V118"/>
    <mergeCell ref="W118:AA118"/>
    <mergeCell ref="AB118:AF118"/>
    <mergeCell ref="AG118:AH118"/>
    <mergeCell ref="AI118:AJ118"/>
    <mergeCell ref="AK118:AL118"/>
    <mergeCell ref="AM118:AN118"/>
    <mergeCell ref="B119:C119"/>
    <mergeCell ref="D119:L119"/>
    <mergeCell ref="R119:S119"/>
    <mergeCell ref="AB119:AC119"/>
    <mergeCell ref="AG119:AH119"/>
    <mergeCell ref="AI119:AJ119"/>
    <mergeCell ref="AK119:AL119"/>
    <mergeCell ref="AM119:AN119"/>
    <mergeCell ref="AK120:AL120"/>
    <mergeCell ref="AM120:AN120"/>
    <mergeCell ref="B121:C121"/>
    <mergeCell ref="D121:L121"/>
    <mergeCell ref="R121:S121"/>
    <mergeCell ref="AB121:AC121"/>
    <mergeCell ref="AG121:AH121"/>
    <mergeCell ref="AI121:AJ121"/>
    <mergeCell ref="AK121:AL121"/>
    <mergeCell ref="AM121:AN121"/>
    <mergeCell ref="B120:C120"/>
    <mergeCell ref="D120:L120"/>
    <mergeCell ref="M120:N120"/>
    <mergeCell ref="W120:X120"/>
    <mergeCell ref="AG120:AH120"/>
    <mergeCell ref="AI120:AJ120"/>
    <mergeCell ref="AK122:AL122"/>
    <mergeCell ref="AM122:AN122"/>
    <mergeCell ref="C124:G124"/>
    <mergeCell ref="H124:Q124"/>
    <mergeCell ref="R124:Z124"/>
    <mergeCell ref="AA124:AC124"/>
    <mergeCell ref="AD124:AM124"/>
    <mergeCell ref="B122:C122"/>
    <mergeCell ref="D122:L122"/>
    <mergeCell ref="M122:N122"/>
    <mergeCell ref="W122:X122"/>
    <mergeCell ref="AG122:AH122"/>
    <mergeCell ref="AI122:AJ122"/>
    <mergeCell ref="C127:G127"/>
    <mergeCell ref="H127:Q127"/>
    <mergeCell ref="R127:Z127"/>
    <mergeCell ref="AA127:AC127"/>
    <mergeCell ref="AD127:AM127"/>
    <mergeCell ref="C125:G125"/>
    <mergeCell ref="H125:Q125"/>
    <mergeCell ref="R125:Z125"/>
    <mergeCell ref="AA125:AC125"/>
    <mergeCell ref="AD125:AM125"/>
    <mergeCell ref="C126:G126"/>
    <mergeCell ref="H126:Q126"/>
    <mergeCell ref="R126:Z126"/>
    <mergeCell ref="AA126:AC126"/>
    <mergeCell ref="AD126:AM126"/>
  </mergeCells>
  <phoneticPr fontId="1"/>
  <conditionalFormatting sqref="AL37:AM37">
    <cfRule type="expression" dxfId="11" priority="7">
      <formula>WEEKDAY(AL37)=7</formula>
    </cfRule>
    <cfRule type="expression" dxfId="10" priority="8">
      <formula>WEEKDAY(AL37)=1</formula>
    </cfRule>
  </conditionalFormatting>
  <conditionalFormatting sqref="AL5:AM5">
    <cfRule type="expression" dxfId="9" priority="11">
      <formula>WEEKDAY(AL5)=7</formula>
    </cfRule>
    <cfRule type="expression" dxfId="8" priority="12">
      <formula>WEEKDAY(AL5)=1</formula>
    </cfRule>
  </conditionalFormatting>
  <conditionalFormatting sqref="AL69:AM69">
    <cfRule type="expression" dxfId="7" priority="9">
      <formula>WEEKDAY(AL69)=7</formula>
    </cfRule>
    <cfRule type="expression" dxfId="6" priority="10">
      <formula>WEEKDAY(AL69)=1</formula>
    </cfRule>
  </conditionalFormatting>
  <conditionalFormatting sqref="AL69:AM69">
    <cfRule type="expression" dxfId="5" priority="5">
      <formula>WEEKDAY(AL69)=7</formula>
    </cfRule>
    <cfRule type="expression" dxfId="4" priority="6">
      <formula>WEEKDAY(AL69)=1</formula>
    </cfRule>
  </conditionalFormatting>
  <conditionalFormatting sqref="AL101:AM101">
    <cfRule type="expression" dxfId="3" priority="3">
      <formula>WEEKDAY(AL101)=7</formula>
    </cfRule>
    <cfRule type="expression" dxfId="2" priority="4">
      <formula>WEEKDAY(AL101)=1</formula>
    </cfRule>
  </conditionalFormatting>
  <conditionalFormatting sqref="AL101:AM101">
    <cfRule type="expression" dxfId="1" priority="1">
      <formula>WEEKDAY(AL101)=7</formula>
    </cfRule>
    <cfRule type="expression" dxfId="0" priority="2">
      <formula>WEEKDAY(AL101)=1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6" orientation="landscape" horizontalDpi="4294967293" verticalDpi="300" r:id="rId1"/>
  <rowBreaks count="3" manualBreakCount="3">
    <brk id="32" min="1" max="39" man="1"/>
    <brk id="64" min="1" max="39" man="1"/>
    <brk id="96" min="1" max="3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4"/>
  <sheetViews>
    <sheetView showGridLines="0" view="pageBreakPreview" zoomScaleNormal="100" zoomScaleSheetLayoutView="100" workbookViewId="0">
      <selection activeCell="E5" sqref="E5"/>
    </sheetView>
  </sheetViews>
  <sheetFormatPr defaultRowHeight="13.5"/>
  <cols>
    <col min="1" max="1" width="9" style="12"/>
    <col min="2" max="5" width="17.625" style="12" customWidth="1"/>
    <col min="6" max="16384" width="9" style="12"/>
  </cols>
  <sheetData>
    <row r="1" spans="2:5" ht="22.5" customHeight="1">
      <c r="B1" s="33" t="s">
        <v>93</v>
      </c>
      <c r="C1" s="29"/>
      <c r="D1" s="29"/>
      <c r="E1" s="29"/>
    </row>
    <row r="2" spans="2:5" ht="22.5" customHeight="1">
      <c r="B2" s="33"/>
      <c r="C2" s="29"/>
      <c r="D2" s="29"/>
      <c r="E2" s="29"/>
    </row>
    <row r="3" spans="2:5" ht="22.5" customHeight="1">
      <c r="B3" s="29" t="s">
        <v>181</v>
      </c>
      <c r="C3" s="29"/>
      <c r="D3" s="29"/>
      <c r="E3" s="29"/>
    </row>
    <row r="4" spans="2:5" ht="22.5" customHeight="1">
      <c r="B4" s="30" t="s">
        <v>30</v>
      </c>
      <c r="C4" s="30" t="s">
        <v>37</v>
      </c>
      <c r="D4" s="30" t="s">
        <v>38</v>
      </c>
      <c r="E4" s="29"/>
    </row>
    <row r="5" spans="2:5" ht="22.5" customHeight="1">
      <c r="B5" s="103">
        <v>0.41666666666666669</v>
      </c>
      <c r="C5" s="104" t="s">
        <v>31</v>
      </c>
      <c r="D5" s="105" t="s">
        <v>133</v>
      </c>
      <c r="E5" s="29"/>
    </row>
    <row r="6" spans="2:5" ht="22.5" customHeight="1">
      <c r="B6" s="103">
        <v>0.44444444444444442</v>
      </c>
      <c r="C6" s="104" t="s">
        <v>33</v>
      </c>
      <c r="D6" s="105" t="s">
        <v>134</v>
      </c>
      <c r="E6" s="29"/>
    </row>
    <row r="7" spans="2:5" ht="22.5" customHeight="1">
      <c r="B7" s="103">
        <v>0.47222222222222227</v>
      </c>
      <c r="C7" s="104" t="s">
        <v>35</v>
      </c>
      <c r="D7" s="105" t="s">
        <v>81</v>
      </c>
      <c r="E7" s="29"/>
    </row>
    <row r="8" spans="2:5" ht="22.5" customHeight="1">
      <c r="B8" s="103">
        <v>0.5</v>
      </c>
      <c r="C8" s="104" t="s">
        <v>34</v>
      </c>
      <c r="D8" s="105" t="s">
        <v>136</v>
      </c>
      <c r="E8" s="29"/>
    </row>
    <row r="9" spans="2:5" ht="22.5" customHeight="1">
      <c r="B9" s="103">
        <v>0.52777777777777779</v>
      </c>
      <c r="C9" s="104" t="s">
        <v>36</v>
      </c>
      <c r="D9" s="105" t="s">
        <v>82</v>
      </c>
      <c r="E9" s="29"/>
    </row>
    <row r="10" spans="2:5" ht="22.5" customHeight="1">
      <c r="B10" s="103">
        <v>0.55555555555555558</v>
      </c>
      <c r="C10" s="104" t="s">
        <v>32</v>
      </c>
      <c r="D10" s="105" t="s">
        <v>135</v>
      </c>
      <c r="E10" s="29"/>
    </row>
    <row r="11" spans="2:5" ht="22.5" customHeight="1">
      <c r="B11" s="31"/>
      <c r="C11" s="30"/>
      <c r="D11" s="80"/>
      <c r="E11" s="29"/>
    </row>
    <row r="12" spans="2:5" ht="22.5" customHeight="1">
      <c r="B12" s="29" t="s">
        <v>182</v>
      </c>
      <c r="C12" s="29"/>
      <c r="D12" s="29"/>
      <c r="E12" s="29"/>
    </row>
    <row r="13" spans="2:5" ht="22.5" customHeight="1">
      <c r="B13" s="30" t="s">
        <v>30</v>
      </c>
      <c r="C13" s="30" t="s">
        <v>37</v>
      </c>
      <c r="D13" s="30" t="s">
        <v>38</v>
      </c>
      <c r="E13" s="29"/>
    </row>
    <row r="14" spans="2:5" ht="22.5" customHeight="1">
      <c r="B14" s="31">
        <v>0.41666666666666669</v>
      </c>
      <c r="C14" s="30" t="s">
        <v>31</v>
      </c>
      <c r="D14" s="80" t="s">
        <v>77</v>
      </c>
      <c r="E14" s="30"/>
    </row>
    <row r="15" spans="2:5" ht="22.5" customHeight="1">
      <c r="B15" s="31">
        <v>0.4375</v>
      </c>
      <c r="C15" s="30" t="s">
        <v>32</v>
      </c>
      <c r="D15" s="80" t="s">
        <v>78</v>
      </c>
      <c r="E15" s="30"/>
    </row>
    <row r="16" spans="2:5" ht="22.5" customHeight="1">
      <c r="B16" s="31">
        <v>0.46527777777777773</v>
      </c>
      <c r="C16" s="30" t="s">
        <v>33</v>
      </c>
      <c r="D16" s="80" t="s">
        <v>79</v>
      </c>
      <c r="E16" s="30"/>
    </row>
    <row r="17" spans="2:5" ht="22.5" customHeight="1">
      <c r="B17" s="31">
        <v>0.4861111111111111</v>
      </c>
      <c r="C17" s="30" t="s">
        <v>34</v>
      </c>
      <c r="D17" s="80" t="s">
        <v>80</v>
      </c>
      <c r="E17" s="30"/>
    </row>
    <row r="18" spans="2:5" ht="22.5" customHeight="1">
      <c r="B18" s="31">
        <v>0.51388888888888895</v>
      </c>
      <c r="C18" s="30" t="s">
        <v>35</v>
      </c>
      <c r="D18" s="80" t="s">
        <v>81</v>
      </c>
      <c r="E18" s="30"/>
    </row>
    <row r="19" spans="2:5" ht="22.5" customHeight="1">
      <c r="B19" s="31">
        <v>0.53472222222222221</v>
      </c>
      <c r="C19" s="30" t="s">
        <v>36</v>
      </c>
      <c r="D19" s="80" t="s">
        <v>82</v>
      </c>
      <c r="E19" s="30"/>
    </row>
    <row r="20" spans="2:5" ht="22.5" customHeight="1">
      <c r="B20" s="31"/>
      <c r="C20" s="30"/>
      <c r="D20" s="80"/>
      <c r="E20" s="30"/>
    </row>
    <row r="21" spans="2:5" ht="22.5" customHeight="1">
      <c r="B21" s="29" t="s">
        <v>183</v>
      </c>
      <c r="C21" s="29"/>
      <c r="D21" s="29"/>
      <c r="E21" s="29"/>
    </row>
    <row r="22" spans="2:5" ht="22.5" customHeight="1">
      <c r="B22" s="30" t="s">
        <v>30</v>
      </c>
      <c r="C22" s="30" t="s">
        <v>37</v>
      </c>
      <c r="D22" s="30" t="s">
        <v>38</v>
      </c>
      <c r="E22" s="30"/>
    </row>
    <row r="23" spans="2:5" ht="22.5" customHeight="1">
      <c r="B23" s="31">
        <v>0.41666666666666669</v>
      </c>
      <c r="C23" s="30" t="s">
        <v>31</v>
      </c>
      <c r="D23" s="80" t="s">
        <v>83</v>
      </c>
      <c r="E23" s="30"/>
    </row>
    <row r="24" spans="2:5" ht="22.5" customHeight="1">
      <c r="B24" s="31">
        <v>0.4375</v>
      </c>
      <c r="C24" s="30" t="s">
        <v>32</v>
      </c>
      <c r="D24" s="80" t="s">
        <v>91</v>
      </c>
      <c r="E24" s="30"/>
    </row>
    <row r="25" spans="2:5" ht="22.5" customHeight="1">
      <c r="B25" s="31">
        <v>0.45833333333333298</v>
      </c>
      <c r="C25" s="30" t="s">
        <v>70</v>
      </c>
      <c r="D25" s="80" t="s">
        <v>84</v>
      </c>
      <c r="E25" s="30"/>
    </row>
    <row r="26" spans="2:5" ht="22.5" customHeight="1">
      <c r="B26" s="31">
        <v>0.47916666666666702</v>
      </c>
      <c r="C26" s="30" t="s">
        <v>71</v>
      </c>
      <c r="D26" s="80" t="s">
        <v>85</v>
      </c>
      <c r="E26" s="30"/>
    </row>
    <row r="27" spans="2:5" ht="22.5" customHeight="1">
      <c r="B27" s="31">
        <v>0.5</v>
      </c>
      <c r="C27" s="30" t="s">
        <v>72</v>
      </c>
      <c r="D27" s="80" t="s">
        <v>86</v>
      </c>
      <c r="E27" s="30"/>
    </row>
    <row r="28" spans="2:5" ht="22.5" customHeight="1">
      <c r="B28" s="31">
        <v>0.52083333333333404</v>
      </c>
      <c r="C28" s="30" t="s">
        <v>35</v>
      </c>
      <c r="D28" s="80" t="s">
        <v>92</v>
      </c>
      <c r="E28" s="30"/>
    </row>
    <row r="29" spans="2:5" ht="22.5" customHeight="1">
      <c r="B29" s="31">
        <v>0.54166666666666696</v>
      </c>
      <c r="C29" s="30" t="s">
        <v>73</v>
      </c>
      <c r="D29" s="80" t="s">
        <v>87</v>
      </c>
      <c r="E29" s="30"/>
    </row>
    <row r="30" spans="2:5" ht="22.5" customHeight="1">
      <c r="B30" s="31">
        <v>0.5625</v>
      </c>
      <c r="C30" s="30" t="s">
        <v>74</v>
      </c>
      <c r="D30" s="80" t="s">
        <v>88</v>
      </c>
      <c r="E30" s="30"/>
    </row>
    <row r="31" spans="2:5" ht="22.5" customHeight="1">
      <c r="B31" s="31">
        <v>0.58333333333333404</v>
      </c>
      <c r="C31" s="30" t="s">
        <v>75</v>
      </c>
      <c r="D31" s="80" t="s">
        <v>89</v>
      </c>
    </row>
    <row r="32" spans="2:5" ht="22.5" customHeight="1">
      <c r="B32" s="31">
        <v>0.60416666666666696</v>
      </c>
      <c r="C32" s="30" t="s">
        <v>76</v>
      </c>
      <c r="D32" s="80" t="s">
        <v>90</v>
      </c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phoneticPr fontId="1"/>
  <pageMargins left="0.70866141732283472" right="0.70866141732283472" top="0.74803149606299213" bottom="0.74803149606299213" header="0.31496062992125984" footer="0.31496062992125984"/>
  <pageSetup paperSize="9" scale="99" orientation="portrait" horizontalDpi="4294967293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5"/>
  <sheetViews>
    <sheetView showGridLines="0" view="pageBreakPreview" zoomScaleNormal="100" zoomScaleSheetLayoutView="100" workbookViewId="0">
      <selection activeCell="F5" sqref="F5"/>
    </sheetView>
  </sheetViews>
  <sheetFormatPr defaultRowHeight="13.5"/>
  <cols>
    <col min="1" max="1" width="5.625" style="12" customWidth="1"/>
    <col min="2" max="2" width="15.75" style="12" customWidth="1"/>
    <col min="3" max="3" width="13.875" style="12" customWidth="1"/>
    <col min="4" max="4" width="13.75" style="12" customWidth="1"/>
    <col min="5" max="5" width="22.5" style="12" customWidth="1"/>
    <col min="6" max="6" width="17.625" style="12" customWidth="1"/>
    <col min="7" max="16384" width="9" style="12"/>
  </cols>
  <sheetData>
    <row r="1" spans="2:6" ht="22.5" customHeight="1">
      <c r="B1" s="33" t="s">
        <v>94</v>
      </c>
      <c r="C1" s="29"/>
      <c r="D1" s="29"/>
      <c r="E1" s="29"/>
      <c r="F1" s="29"/>
    </row>
    <row r="2" spans="2:6" ht="22.5" customHeight="1">
      <c r="B2" s="29"/>
      <c r="C2" s="29"/>
      <c r="D2" s="29"/>
      <c r="E2" s="29"/>
      <c r="F2" s="29"/>
    </row>
    <row r="3" spans="2:6" ht="22.5" customHeight="1">
      <c r="B3" s="29" t="s">
        <v>95</v>
      </c>
      <c r="C3" s="29"/>
      <c r="D3" s="29"/>
      <c r="E3" s="29" t="s">
        <v>96</v>
      </c>
      <c r="F3" s="29"/>
    </row>
    <row r="4" spans="2:6" ht="22.5" customHeight="1">
      <c r="B4" s="30" t="s">
        <v>30</v>
      </c>
      <c r="C4" s="30" t="s">
        <v>37</v>
      </c>
      <c r="D4" s="30" t="s">
        <v>38</v>
      </c>
      <c r="E4" s="30" t="s">
        <v>30</v>
      </c>
      <c r="F4" s="30" t="s">
        <v>38</v>
      </c>
    </row>
    <row r="5" spans="2:6" ht="22.5" customHeight="1">
      <c r="B5" s="31">
        <v>0.375</v>
      </c>
      <c r="C5" s="30" t="s">
        <v>31</v>
      </c>
      <c r="D5" s="80" t="s">
        <v>77</v>
      </c>
      <c r="E5" s="31">
        <v>0.5625</v>
      </c>
      <c r="F5" s="80" t="s">
        <v>77</v>
      </c>
    </row>
    <row r="6" spans="2:6" ht="22.5" customHeight="1">
      <c r="B6" s="31">
        <v>0.39583333333333331</v>
      </c>
      <c r="C6" s="30" t="s">
        <v>32</v>
      </c>
      <c r="D6" s="80" t="s">
        <v>78</v>
      </c>
      <c r="E6" s="31">
        <v>0.58333333333333337</v>
      </c>
      <c r="F6" s="80" t="s">
        <v>78</v>
      </c>
    </row>
    <row r="7" spans="2:6" ht="22.5" customHeight="1">
      <c r="B7" s="31">
        <v>0.4236111111111111</v>
      </c>
      <c r="C7" s="30" t="s">
        <v>33</v>
      </c>
      <c r="D7" s="80" t="s">
        <v>79</v>
      </c>
      <c r="E7" s="31">
        <v>0.61111111111111105</v>
      </c>
      <c r="F7" s="80" t="s">
        <v>79</v>
      </c>
    </row>
    <row r="8" spans="2:6" ht="22.5" customHeight="1">
      <c r="B8" s="31">
        <v>0.44444444444444442</v>
      </c>
      <c r="C8" s="30" t="s">
        <v>34</v>
      </c>
      <c r="D8" s="80" t="s">
        <v>80</v>
      </c>
      <c r="E8" s="31">
        <v>0.63194444444444442</v>
      </c>
      <c r="F8" s="80" t="s">
        <v>80</v>
      </c>
    </row>
    <row r="9" spans="2:6" ht="22.5" customHeight="1">
      <c r="B9" s="31">
        <v>0.47222222222222227</v>
      </c>
      <c r="C9" s="30" t="s">
        <v>35</v>
      </c>
      <c r="D9" s="80" t="s">
        <v>81</v>
      </c>
      <c r="E9" s="31"/>
      <c r="F9" s="29"/>
    </row>
    <row r="10" spans="2:6" ht="22.5" customHeight="1">
      <c r="B10" s="31">
        <v>0.49305555555555558</v>
      </c>
      <c r="C10" s="30" t="s">
        <v>36</v>
      </c>
      <c r="D10" s="80" t="s">
        <v>82</v>
      </c>
      <c r="E10" s="31"/>
      <c r="F10" s="29"/>
    </row>
    <row r="11" spans="2:6" ht="22.5" customHeight="1">
      <c r="B11" s="29"/>
      <c r="C11" s="29"/>
      <c r="D11" s="29"/>
      <c r="E11" s="29"/>
      <c r="F11" s="29"/>
    </row>
    <row r="12" spans="2:6" ht="22.5" customHeight="1">
      <c r="B12" s="29" t="s">
        <v>216</v>
      </c>
      <c r="C12" s="29"/>
      <c r="D12" s="29"/>
      <c r="E12" s="29"/>
      <c r="F12" s="29"/>
    </row>
    <row r="13" spans="2:6" ht="22.5" customHeight="1">
      <c r="B13" s="30" t="s">
        <v>30</v>
      </c>
      <c r="C13" s="30" t="s">
        <v>37</v>
      </c>
      <c r="D13" s="30" t="s">
        <v>38</v>
      </c>
      <c r="E13" s="30"/>
      <c r="F13" s="30"/>
    </row>
    <row r="14" spans="2:6" ht="22.5" customHeight="1">
      <c r="B14" s="103">
        <v>0.5625</v>
      </c>
      <c r="C14" s="104" t="s">
        <v>31</v>
      </c>
      <c r="D14" s="105" t="s">
        <v>77</v>
      </c>
      <c r="E14" s="30"/>
      <c r="F14" s="32"/>
    </row>
    <row r="15" spans="2:6" ht="22.5" customHeight="1">
      <c r="B15" s="103">
        <v>0.58333333333333337</v>
      </c>
      <c r="C15" s="104" t="s">
        <v>32</v>
      </c>
      <c r="D15" s="105" t="s">
        <v>135</v>
      </c>
      <c r="E15" s="30"/>
      <c r="F15" s="32"/>
    </row>
    <row r="16" spans="2:6" ht="22.5" customHeight="1">
      <c r="B16" s="103">
        <v>0.61111111111111105</v>
      </c>
      <c r="C16" s="104" t="s">
        <v>217</v>
      </c>
      <c r="D16" s="105" t="s">
        <v>81</v>
      </c>
      <c r="E16" s="30"/>
      <c r="F16" s="32"/>
    </row>
    <row r="17" spans="2:6" ht="22.5" customHeight="1">
      <c r="B17" s="103">
        <v>0.63194444444444442</v>
      </c>
      <c r="C17" s="104" t="s">
        <v>218</v>
      </c>
      <c r="D17" s="105" t="s">
        <v>82</v>
      </c>
      <c r="E17" s="30"/>
      <c r="F17" s="32"/>
    </row>
    <row r="18" spans="2:6" ht="22.5" customHeight="1">
      <c r="B18" s="31"/>
      <c r="C18" s="30"/>
      <c r="D18" s="80"/>
      <c r="E18" s="30"/>
      <c r="F18" s="32"/>
    </row>
    <row r="19" spans="2:6" ht="22.5" customHeight="1">
      <c r="B19" s="31"/>
      <c r="C19" s="30"/>
      <c r="D19" s="80"/>
      <c r="E19" s="30"/>
      <c r="F19" s="32"/>
    </row>
    <row r="20" spans="2:6" ht="22.5" customHeight="1">
      <c r="B20" s="31"/>
      <c r="C20" s="30"/>
      <c r="D20" s="80"/>
      <c r="E20" s="30"/>
      <c r="F20" s="32"/>
    </row>
    <row r="21" spans="2:6" ht="22.5" customHeight="1">
      <c r="B21" s="31"/>
      <c r="C21" s="30"/>
      <c r="D21" s="80"/>
      <c r="E21" s="30"/>
      <c r="F21" s="32"/>
    </row>
    <row r="22" spans="2:6" ht="22.5" customHeight="1">
      <c r="B22" s="31"/>
      <c r="C22" s="30"/>
      <c r="D22" s="80"/>
    </row>
    <row r="23" spans="2:6" ht="22.5" customHeight="1">
      <c r="B23" s="31"/>
      <c r="C23" s="30"/>
      <c r="D23" s="80"/>
    </row>
    <row r="24" spans="2:6" ht="22.5" customHeight="1"/>
    <row r="25" spans="2:6" ht="22.5" customHeight="1"/>
    <row r="26" spans="2:6" ht="22.5" customHeight="1"/>
    <row r="27" spans="2:6" ht="22.5" customHeight="1"/>
    <row r="28" spans="2:6" ht="22.5" customHeight="1"/>
    <row r="29" spans="2:6" ht="22.5" customHeight="1"/>
    <row r="30" spans="2:6" ht="22.5" customHeight="1"/>
    <row r="31" spans="2:6" ht="22.5" customHeight="1"/>
    <row r="32" spans="2:6" ht="22.5" customHeight="1"/>
    <row r="33" ht="22.5" customHeight="1"/>
    <row r="34" ht="22.5" customHeight="1"/>
    <row r="35" ht="22.5" customHeight="1"/>
  </sheetData>
  <phoneticPr fontId="1"/>
  <pageMargins left="0.70866141732283472" right="0.70866141732283472" top="0.74803149606299213" bottom="0.74803149606299213" header="0.31496062992125984" footer="0.31496062992125984"/>
  <pageSetup paperSize="9" scale="99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7</vt:i4>
      </vt:variant>
    </vt:vector>
  </HeadingPairs>
  <TitlesOfParts>
    <vt:vector size="17" baseType="lpstr">
      <vt:lpstr>５月２２日</vt:lpstr>
      <vt:lpstr>５月２３日 順位決定戦</vt:lpstr>
      <vt:lpstr>22日組合せ表ＡＢＣ</vt:lpstr>
      <vt:lpstr>Sheet1</vt:lpstr>
      <vt:lpstr>22日組合せ表Ｄ</vt:lpstr>
      <vt:lpstr>Sheet2</vt:lpstr>
      <vt:lpstr>23日組合せ表</vt:lpstr>
      <vt:lpstr>組合せタイムスケジュール２２日</vt:lpstr>
      <vt:lpstr>組合せタイムスケジュール２３日</vt:lpstr>
      <vt:lpstr>参加チーム</vt:lpstr>
      <vt:lpstr>'22日組合せ表ＡＢＣ'!Print_Area</vt:lpstr>
      <vt:lpstr>'22日組合せ表Ｄ'!Print_Area</vt:lpstr>
      <vt:lpstr>'23日組合せ表'!Print_Area</vt:lpstr>
      <vt:lpstr>Sheet1!Print_Area</vt:lpstr>
      <vt:lpstr>Sheet2!Print_Area</vt:lpstr>
      <vt:lpstr>組合せタイムスケジュール２２日!Print_Area</vt:lpstr>
      <vt:lpstr>組合せタイムスケジュール２３日!Print_Area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渡部広信</dc:creator>
  <cp:lastModifiedBy>owner</cp:lastModifiedBy>
  <cp:lastPrinted>2021-05-22T08:23:57Z</cp:lastPrinted>
  <dcterms:created xsi:type="dcterms:W3CDTF">2021-03-21T06:50:53Z</dcterms:created>
  <dcterms:modified xsi:type="dcterms:W3CDTF">2021-05-22T09:09:58Z</dcterms:modified>
</cp:coreProperties>
</file>